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comments1.xml" ContentType="application/vnd.openxmlformats-officedocument.spreadsheetml.comments+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tables/table156.xml" ContentType="application/vnd.openxmlformats-officedocument.spreadsheetml.table+xml"/>
  <Override PartName="/xl/tables/table157.xml" ContentType="application/vnd.openxmlformats-officedocument.spreadsheetml.table+xml"/>
  <Override PartName="/xl/tables/table158.xml" ContentType="application/vnd.openxmlformats-officedocument.spreadsheetml.table+xml"/>
  <Override PartName="/xl/tables/table159.xml" ContentType="application/vnd.openxmlformats-officedocument.spreadsheetml.table+xml"/>
  <Override PartName="/xl/tables/table160.xml" ContentType="application/vnd.openxmlformats-officedocument.spreadsheetml.table+xml"/>
  <Override PartName="/xl/tables/table161.xml" ContentType="application/vnd.openxmlformats-officedocument.spreadsheetml.table+xml"/>
  <Override PartName="/xl/tables/table162.xml" ContentType="application/vnd.openxmlformats-officedocument.spreadsheetml.table+xml"/>
  <Override PartName="/xl/tables/table163.xml" ContentType="application/vnd.openxmlformats-officedocument.spreadsheetml.table+xml"/>
  <Override PartName="/xl/tables/table164.xml" ContentType="application/vnd.openxmlformats-officedocument.spreadsheetml.table+xml"/>
  <Override PartName="/xl/tables/table165.xml" ContentType="application/vnd.openxmlformats-officedocument.spreadsheetml.table+xml"/>
  <Override PartName="/xl/tables/table166.xml" ContentType="application/vnd.openxmlformats-officedocument.spreadsheetml.table+xml"/>
  <Override PartName="/xl/tables/table167.xml" ContentType="application/vnd.openxmlformats-officedocument.spreadsheetml.table+xml"/>
  <Override PartName="/xl/tables/table168.xml" ContentType="application/vnd.openxmlformats-officedocument.spreadsheetml.table+xml"/>
  <Override PartName="/xl/tables/table169.xml" ContentType="application/vnd.openxmlformats-officedocument.spreadsheetml.table+xml"/>
  <Override PartName="/xl/tables/table170.xml" ContentType="application/vnd.openxmlformats-officedocument.spreadsheetml.table+xml"/>
  <Override PartName="/xl/tables/table171.xml" ContentType="application/vnd.openxmlformats-officedocument.spreadsheetml.table+xml"/>
  <Override PartName="/xl/tables/table172.xml" ContentType="application/vnd.openxmlformats-officedocument.spreadsheetml.table+xml"/>
  <Override PartName="/xl/tables/table173.xml" ContentType="application/vnd.openxmlformats-officedocument.spreadsheetml.table+xml"/>
  <Override PartName="/xl/tables/table174.xml" ContentType="application/vnd.openxmlformats-officedocument.spreadsheetml.table+xml"/>
  <Override PartName="/xl/tables/table175.xml" ContentType="application/vnd.openxmlformats-officedocument.spreadsheetml.table+xml"/>
  <Override PartName="/xl/tables/table176.xml" ContentType="application/vnd.openxmlformats-officedocument.spreadsheetml.table+xml"/>
  <Override PartName="/xl/tables/table177.xml" ContentType="application/vnd.openxmlformats-officedocument.spreadsheetml.table+xml"/>
  <Override PartName="/xl/tables/table178.xml" ContentType="application/vnd.openxmlformats-officedocument.spreadsheetml.table+xml"/>
  <Override PartName="/xl/tables/table179.xml" ContentType="application/vnd.openxmlformats-officedocument.spreadsheetml.table+xml"/>
  <Override PartName="/xl/tables/table180.xml" ContentType="application/vnd.openxmlformats-officedocument.spreadsheetml.table+xml"/>
  <Override PartName="/xl/tables/table181.xml" ContentType="application/vnd.openxmlformats-officedocument.spreadsheetml.table+xml"/>
  <Override PartName="/xl/tables/table182.xml" ContentType="application/vnd.openxmlformats-officedocument.spreadsheetml.table+xml"/>
  <Override PartName="/xl/tables/table183.xml" ContentType="application/vnd.openxmlformats-officedocument.spreadsheetml.table+xml"/>
  <Override PartName="/xl/tables/table184.xml" ContentType="application/vnd.openxmlformats-officedocument.spreadsheetml.table+xml"/>
  <Override PartName="/xl/tables/table185.xml" ContentType="application/vnd.openxmlformats-officedocument.spreadsheetml.table+xml"/>
  <Override PartName="/xl/tables/table186.xml" ContentType="application/vnd.openxmlformats-officedocument.spreadsheetml.table+xml"/>
  <Override PartName="/xl/tables/table187.xml" ContentType="application/vnd.openxmlformats-officedocument.spreadsheetml.table+xml"/>
  <Override PartName="/xl/tables/table188.xml" ContentType="application/vnd.openxmlformats-officedocument.spreadsheetml.table+xml"/>
  <Override PartName="/xl/tables/table189.xml" ContentType="application/vnd.openxmlformats-officedocument.spreadsheetml.table+xml"/>
  <Override PartName="/xl/tables/table190.xml" ContentType="application/vnd.openxmlformats-officedocument.spreadsheetml.table+xml"/>
  <Override PartName="/xl/tables/table191.xml" ContentType="application/vnd.openxmlformats-officedocument.spreadsheetml.table+xml"/>
  <Override PartName="/xl/tables/table192.xml" ContentType="application/vnd.openxmlformats-officedocument.spreadsheetml.table+xml"/>
  <Override PartName="/xl/tables/table193.xml" ContentType="application/vnd.openxmlformats-officedocument.spreadsheetml.table+xml"/>
  <Override PartName="/xl/tables/table194.xml" ContentType="application/vnd.openxmlformats-officedocument.spreadsheetml.table+xml"/>
  <Override PartName="/xl/tables/table195.xml" ContentType="application/vnd.openxmlformats-officedocument.spreadsheetml.table+xml"/>
  <Override PartName="/xl/tables/table196.xml" ContentType="application/vnd.openxmlformats-officedocument.spreadsheetml.table+xml"/>
  <Override PartName="/xl/tables/table197.xml" ContentType="application/vnd.openxmlformats-officedocument.spreadsheetml.table+xml"/>
  <Override PartName="/xl/tables/table198.xml" ContentType="application/vnd.openxmlformats-officedocument.spreadsheetml.table+xml"/>
  <Override PartName="/xl/tables/table199.xml" ContentType="application/vnd.openxmlformats-officedocument.spreadsheetml.table+xml"/>
  <Override PartName="/xl/tables/table200.xml" ContentType="application/vnd.openxmlformats-officedocument.spreadsheetml.table+xml"/>
  <Override PartName="/xl/tables/table201.xml" ContentType="application/vnd.openxmlformats-officedocument.spreadsheetml.table+xml"/>
  <Override PartName="/xl/tables/table202.xml" ContentType="application/vnd.openxmlformats-officedocument.spreadsheetml.table+xml"/>
  <Override PartName="/xl/tables/table203.xml" ContentType="application/vnd.openxmlformats-officedocument.spreadsheetml.table+xml"/>
  <Override PartName="/xl/tables/table204.xml" ContentType="application/vnd.openxmlformats-officedocument.spreadsheetml.table+xml"/>
  <Override PartName="/xl/tables/table205.xml" ContentType="application/vnd.openxmlformats-officedocument.spreadsheetml.table+xml"/>
  <Override PartName="/xl/tables/table206.xml" ContentType="application/vnd.openxmlformats-officedocument.spreadsheetml.table+xml"/>
  <Override PartName="/xl/tables/table207.xml" ContentType="application/vnd.openxmlformats-officedocument.spreadsheetml.table+xml"/>
  <Override PartName="/xl/tables/table208.xml" ContentType="application/vnd.openxmlformats-officedocument.spreadsheetml.table+xml"/>
  <Override PartName="/xl/tables/table209.xml" ContentType="application/vnd.openxmlformats-officedocument.spreadsheetml.table+xml"/>
  <Override PartName="/xl/tables/table210.xml" ContentType="application/vnd.openxmlformats-officedocument.spreadsheetml.table+xml"/>
  <Override PartName="/xl/tables/table211.xml" ContentType="application/vnd.openxmlformats-officedocument.spreadsheetml.table+xml"/>
  <Override PartName="/xl/tables/table212.xml" ContentType="application/vnd.openxmlformats-officedocument.spreadsheetml.table+xml"/>
  <Override PartName="/xl/tables/table213.xml" ContentType="application/vnd.openxmlformats-officedocument.spreadsheetml.table+xml"/>
  <Override PartName="/xl/tables/table214.xml" ContentType="application/vnd.openxmlformats-officedocument.spreadsheetml.table+xml"/>
  <Override PartName="/xl/tables/table215.xml" ContentType="application/vnd.openxmlformats-officedocument.spreadsheetml.table+xml"/>
  <Override PartName="/xl/tables/table216.xml" ContentType="application/vnd.openxmlformats-officedocument.spreadsheetml.table+xml"/>
  <Override PartName="/xl/tables/table217.xml" ContentType="application/vnd.openxmlformats-officedocument.spreadsheetml.table+xml"/>
  <Override PartName="/xl/tables/table218.xml" ContentType="application/vnd.openxmlformats-officedocument.spreadsheetml.table+xml"/>
  <Override PartName="/xl/tables/table219.xml" ContentType="application/vnd.openxmlformats-officedocument.spreadsheetml.table+xml"/>
  <Override PartName="/xl/tables/table220.xml" ContentType="application/vnd.openxmlformats-officedocument.spreadsheetml.table+xml"/>
  <Override PartName="/xl/tables/table221.xml" ContentType="application/vnd.openxmlformats-officedocument.spreadsheetml.table+xml"/>
  <Override PartName="/xl/tables/table222.xml" ContentType="application/vnd.openxmlformats-officedocument.spreadsheetml.table+xml"/>
  <Override PartName="/xl/tables/table223.xml" ContentType="application/vnd.openxmlformats-officedocument.spreadsheetml.table+xml"/>
  <Override PartName="/xl/tables/table224.xml" ContentType="application/vnd.openxmlformats-officedocument.spreadsheetml.table+xml"/>
  <Override PartName="/xl/tables/table225.xml" ContentType="application/vnd.openxmlformats-officedocument.spreadsheetml.table+xml"/>
  <Override PartName="/xl/tables/table226.xml" ContentType="application/vnd.openxmlformats-officedocument.spreadsheetml.table+xml"/>
  <Override PartName="/xl/tables/table227.xml" ContentType="application/vnd.openxmlformats-officedocument.spreadsheetml.table+xml"/>
  <Override PartName="/xl/tables/table228.xml" ContentType="application/vnd.openxmlformats-officedocument.spreadsheetml.table+xml"/>
  <Override PartName="/xl/tables/table229.xml" ContentType="application/vnd.openxmlformats-officedocument.spreadsheetml.table+xml"/>
  <Override PartName="/xl/tables/table230.xml" ContentType="application/vnd.openxmlformats-officedocument.spreadsheetml.table+xml"/>
  <Override PartName="/xl/tables/table231.xml" ContentType="application/vnd.openxmlformats-officedocument.spreadsheetml.table+xml"/>
  <Override PartName="/xl/tables/table232.xml" ContentType="application/vnd.openxmlformats-officedocument.spreadsheetml.table+xml"/>
  <Override PartName="/xl/tables/table233.xml" ContentType="application/vnd.openxmlformats-officedocument.spreadsheetml.table+xml"/>
  <Override PartName="/xl/tables/table234.xml" ContentType="application/vnd.openxmlformats-officedocument.spreadsheetml.table+xml"/>
  <Override PartName="/xl/tables/table235.xml" ContentType="application/vnd.openxmlformats-officedocument.spreadsheetml.table+xml"/>
  <Override PartName="/xl/tables/table236.xml" ContentType="application/vnd.openxmlformats-officedocument.spreadsheetml.table+xml"/>
  <Override PartName="/xl/tables/table237.xml" ContentType="application/vnd.openxmlformats-officedocument.spreadsheetml.table+xml"/>
  <Override PartName="/xl/tables/table238.xml" ContentType="application/vnd.openxmlformats-officedocument.spreadsheetml.table+xml"/>
  <Override PartName="/xl/tables/table239.xml" ContentType="application/vnd.openxmlformats-officedocument.spreadsheetml.table+xml"/>
  <Override PartName="/xl/tables/table240.xml" ContentType="application/vnd.openxmlformats-officedocument.spreadsheetml.table+xml"/>
  <Override PartName="/xl/tables/table241.xml" ContentType="application/vnd.openxmlformats-officedocument.spreadsheetml.table+xml"/>
  <Override PartName="/xl/tables/table242.xml" ContentType="application/vnd.openxmlformats-officedocument.spreadsheetml.table+xml"/>
  <Override PartName="/xl/tables/table243.xml" ContentType="application/vnd.openxmlformats-officedocument.spreadsheetml.table+xml"/>
  <Override PartName="/xl/tables/table244.xml" ContentType="application/vnd.openxmlformats-officedocument.spreadsheetml.table+xml"/>
  <Override PartName="/xl/tables/table245.xml" ContentType="application/vnd.openxmlformats-officedocument.spreadsheetml.table+xml"/>
  <Override PartName="/xl/tables/table246.xml" ContentType="application/vnd.openxmlformats-officedocument.spreadsheetml.table+xml"/>
  <Override PartName="/xl/tables/table247.xml" ContentType="application/vnd.openxmlformats-officedocument.spreadsheetml.table+xml"/>
  <Override PartName="/xl/tables/table248.xml" ContentType="application/vnd.openxmlformats-officedocument.spreadsheetml.table+xml"/>
  <Override PartName="/xl/tables/table249.xml" ContentType="application/vnd.openxmlformats-officedocument.spreadsheetml.table+xml"/>
  <Override PartName="/xl/tables/table250.xml" ContentType="application/vnd.openxmlformats-officedocument.spreadsheetml.table+xml"/>
  <Override PartName="/xl/tables/table251.xml" ContentType="application/vnd.openxmlformats-officedocument.spreadsheetml.table+xml"/>
  <Override PartName="/xl/tables/table252.xml" ContentType="application/vnd.openxmlformats-officedocument.spreadsheetml.table+xml"/>
  <Override PartName="/xl/tables/table253.xml" ContentType="application/vnd.openxmlformats-officedocument.spreadsheetml.table+xml"/>
  <Override PartName="/xl/tables/table254.xml" ContentType="application/vnd.openxmlformats-officedocument.spreadsheetml.table+xml"/>
  <Override PartName="/xl/tables/table255.xml" ContentType="application/vnd.openxmlformats-officedocument.spreadsheetml.table+xml"/>
  <Override PartName="/xl/tables/table256.xml" ContentType="application/vnd.openxmlformats-officedocument.spreadsheetml.table+xml"/>
  <Override PartName="/xl/tables/table257.xml" ContentType="application/vnd.openxmlformats-officedocument.spreadsheetml.table+xml"/>
  <Override PartName="/xl/tables/table258.xml" ContentType="application/vnd.openxmlformats-officedocument.spreadsheetml.table+xml"/>
  <Override PartName="/xl/tables/table259.xml" ContentType="application/vnd.openxmlformats-officedocument.spreadsheetml.table+xml"/>
  <Override PartName="/xl/tables/table260.xml" ContentType="application/vnd.openxmlformats-officedocument.spreadsheetml.table+xml"/>
  <Override PartName="/xl/tables/table261.xml" ContentType="application/vnd.openxmlformats-officedocument.spreadsheetml.table+xml"/>
  <Override PartName="/xl/tables/table262.xml" ContentType="application/vnd.openxmlformats-officedocument.spreadsheetml.table+xml"/>
  <Override PartName="/xl/tables/table263.xml" ContentType="application/vnd.openxmlformats-officedocument.spreadsheetml.table+xml"/>
  <Override PartName="/xl/tables/table264.xml" ContentType="application/vnd.openxmlformats-officedocument.spreadsheetml.table+xml"/>
  <Override PartName="/xl/tables/table265.xml" ContentType="application/vnd.openxmlformats-officedocument.spreadsheetml.table+xml"/>
  <Override PartName="/xl/tables/table266.xml" ContentType="application/vnd.openxmlformats-officedocument.spreadsheetml.table+xml"/>
  <Override PartName="/xl/tables/table267.xml" ContentType="application/vnd.openxmlformats-officedocument.spreadsheetml.table+xml"/>
  <Override PartName="/xl/tables/table268.xml" ContentType="application/vnd.openxmlformats-officedocument.spreadsheetml.table+xml"/>
  <Override PartName="/xl/tables/table269.xml" ContentType="application/vnd.openxmlformats-officedocument.spreadsheetml.table+xml"/>
  <Override PartName="/xl/tables/table270.xml" ContentType="application/vnd.openxmlformats-officedocument.spreadsheetml.table+xml"/>
  <Override PartName="/xl/tables/table271.xml" ContentType="application/vnd.openxmlformats-officedocument.spreadsheetml.table+xml"/>
  <Override PartName="/xl/tables/table272.xml" ContentType="application/vnd.openxmlformats-officedocument.spreadsheetml.table+xml"/>
  <Override PartName="/xl/tables/table273.xml" ContentType="application/vnd.openxmlformats-officedocument.spreadsheetml.table+xml"/>
  <Override PartName="/xl/tables/table274.xml" ContentType="application/vnd.openxmlformats-officedocument.spreadsheetml.table+xml"/>
  <Override PartName="/xl/tables/table275.xml" ContentType="application/vnd.openxmlformats-officedocument.spreadsheetml.table+xml"/>
  <Override PartName="/xl/tables/table276.xml" ContentType="application/vnd.openxmlformats-officedocument.spreadsheetml.table+xml"/>
  <Override PartName="/xl/tables/table277.xml" ContentType="application/vnd.openxmlformats-officedocument.spreadsheetml.table+xml"/>
  <Override PartName="/xl/tables/table278.xml" ContentType="application/vnd.openxmlformats-officedocument.spreadsheetml.table+xml"/>
  <Override PartName="/xl/tables/table279.xml" ContentType="application/vnd.openxmlformats-officedocument.spreadsheetml.table+xml"/>
  <Override PartName="/xl/tables/table280.xml" ContentType="application/vnd.openxmlformats-officedocument.spreadsheetml.table+xml"/>
  <Override PartName="/xl/tables/table281.xml" ContentType="application/vnd.openxmlformats-officedocument.spreadsheetml.table+xml"/>
  <Override PartName="/xl/tables/table282.xml" ContentType="application/vnd.openxmlformats-officedocument.spreadsheetml.table+xml"/>
  <Override PartName="/xl/tables/table283.xml" ContentType="application/vnd.openxmlformats-officedocument.spreadsheetml.table+xml"/>
  <Override PartName="/xl/tables/table284.xml" ContentType="application/vnd.openxmlformats-officedocument.spreadsheetml.table+xml"/>
  <Override PartName="/xl/tables/table285.xml" ContentType="application/vnd.openxmlformats-officedocument.spreadsheetml.table+xml"/>
  <Override PartName="/xl/tables/table286.xml" ContentType="application/vnd.openxmlformats-officedocument.spreadsheetml.table+xml"/>
  <Override PartName="/xl/tables/table287.xml" ContentType="application/vnd.openxmlformats-officedocument.spreadsheetml.table+xml"/>
  <Override PartName="/xl/tables/table288.xml" ContentType="application/vnd.openxmlformats-officedocument.spreadsheetml.table+xml"/>
  <Override PartName="/xl/tables/table289.xml" ContentType="application/vnd.openxmlformats-officedocument.spreadsheetml.table+xml"/>
  <Override PartName="/xl/tables/table290.xml" ContentType="application/vnd.openxmlformats-officedocument.spreadsheetml.table+xml"/>
  <Override PartName="/xl/tables/table291.xml" ContentType="application/vnd.openxmlformats-officedocument.spreadsheetml.table+xml"/>
  <Override PartName="/xl/tables/table292.xml" ContentType="application/vnd.openxmlformats-officedocument.spreadsheetml.table+xml"/>
  <Override PartName="/xl/tables/table293.xml" ContentType="application/vnd.openxmlformats-officedocument.spreadsheetml.table+xml"/>
  <Override PartName="/xl/tables/table294.xml" ContentType="application/vnd.openxmlformats-officedocument.spreadsheetml.table+xml"/>
  <Override PartName="/xl/tables/table295.xml" ContentType="application/vnd.openxmlformats-officedocument.spreadsheetml.table+xml"/>
  <Override PartName="/xl/tables/table296.xml" ContentType="application/vnd.openxmlformats-officedocument.spreadsheetml.table+xml"/>
  <Override PartName="/xl/tables/table297.xml" ContentType="application/vnd.openxmlformats-officedocument.spreadsheetml.table+xml"/>
  <Override PartName="/xl/tables/table298.xml" ContentType="application/vnd.openxmlformats-officedocument.spreadsheetml.table+xml"/>
  <Override PartName="/xl/tables/table299.xml" ContentType="application/vnd.openxmlformats-officedocument.spreadsheetml.table+xml"/>
  <Override PartName="/xl/tables/table300.xml" ContentType="application/vnd.openxmlformats-officedocument.spreadsheetml.table+xml"/>
  <Override PartName="/xl/tables/table301.xml" ContentType="application/vnd.openxmlformats-officedocument.spreadsheetml.table+xml"/>
  <Override PartName="/xl/tables/table302.xml" ContentType="application/vnd.openxmlformats-officedocument.spreadsheetml.table+xml"/>
  <Override PartName="/xl/tables/table303.xml" ContentType="application/vnd.openxmlformats-officedocument.spreadsheetml.table+xml"/>
  <Override PartName="/xl/tables/table304.xml" ContentType="application/vnd.openxmlformats-officedocument.spreadsheetml.table+xml"/>
  <Override PartName="/xl/tables/table305.xml" ContentType="application/vnd.openxmlformats-officedocument.spreadsheetml.table+xml"/>
  <Override PartName="/xl/tables/table306.xml" ContentType="application/vnd.openxmlformats-officedocument.spreadsheetml.table+xml"/>
  <Override PartName="/xl/tables/table307.xml" ContentType="application/vnd.openxmlformats-officedocument.spreadsheetml.table+xml"/>
  <Override PartName="/xl/tables/table308.xml" ContentType="application/vnd.openxmlformats-officedocument.spreadsheetml.table+xml"/>
  <Override PartName="/xl/tables/table309.xml" ContentType="application/vnd.openxmlformats-officedocument.spreadsheetml.table+xml"/>
  <Override PartName="/xl/tables/table310.xml" ContentType="application/vnd.openxmlformats-officedocument.spreadsheetml.table+xml"/>
  <Override PartName="/xl/tables/table311.xml" ContentType="application/vnd.openxmlformats-officedocument.spreadsheetml.table+xml"/>
  <Override PartName="/xl/tables/table312.xml" ContentType="application/vnd.openxmlformats-officedocument.spreadsheetml.table+xml"/>
  <Override PartName="/xl/tables/table313.xml" ContentType="application/vnd.openxmlformats-officedocument.spreadsheetml.table+xml"/>
  <Override PartName="/xl/tables/table314.xml" ContentType="application/vnd.openxmlformats-officedocument.spreadsheetml.table+xml"/>
  <Override PartName="/xl/tables/table315.xml" ContentType="application/vnd.openxmlformats-officedocument.spreadsheetml.table+xml"/>
  <Override PartName="/xl/tables/table316.xml" ContentType="application/vnd.openxmlformats-officedocument.spreadsheetml.table+xml"/>
  <Override PartName="/xl/tables/table317.xml" ContentType="application/vnd.openxmlformats-officedocument.spreadsheetml.table+xml"/>
  <Override PartName="/xl/tables/table318.xml" ContentType="application/vnd.openxmlformats-officedocument.spreadsheetml.table+xml"/>
  <Override PartName="/xl/tables/table319.xml" ContentType="application/vnd.openxmlformats-officedocument.spreadsheetml.table+xml"/>
  <Override PartName="/xl/tables/table320.xml" ContentType="application/vnd.openxmlformats-officedocument.spreadsheetml.table+xml"/>
  <Override PartName="/xl/tables/table321.xml" ContentType="application/vnd.openxmlformats-officedocument.spreadsheetml.table+xml"/>
  <Override PartName="/xl/tables/table322.xml" ContentType="application/vnd.openxmlformats-officedocument.spreadsheetml.table+xml"/>
  <Override PartName="/xl/tables/table323.xml" ContentType="application/vnd.openxmlformats-officedocument.spreadsheetml.table+xml"/>
  <Override PartName="/xl/tables/table324.xml" ContentType="application/vnd.openxmlformats-officedocument.spreadsheetml.table+xml"/>
  <Override PartName="/xl/tables/table325.xml" ContentType="application/vnd.openxmlformats-officedocument.spreadsheetml.table+xml"/>
  <Override PartName="/xl/tables/table326.xml" ContentType="application/vnd.openxmlformats-officedocument.spreadsheetml.table+xml"/>
  <Override PartName="/xl/tables/table327.xml" ContentType="application/vnd.openxmlformats-officedocument.spreadsheetml.table+xml"/>
  <Override PartName="/xl/tables/table328.xml" ContentType="application/vnd.openxmlformats-officedocument.spreadsheetml.table+xml"/>
  <Override PartName="/xl/tables/table329.xml" ContentType="application/vnd.openxmlformats-officedocument.spreadsheetml.table+xml"/>
  <Override PartName="/xl/tables/table330.xml" ContentType="application/vnd.openxmlformats-officedocument.spreadsheetml.table+xml"/>
  <Override PartName="/xl/tables/table331.xml" ContentType="application/vnd.openxmlformats-officedocument.spreadsheetml.table+xml"/>
  <Override PartName="/xl/tables/table332.xml" ContentType="application/vnd.openxmlformats-officedocument.spreadsheetml.table+xml"/>
  <Override PartName="/xl/tables/table333.xml" ContentType="application/vnd.openxmlformats-officedocument.spreadsheetml.table+xml"/>
  <Override PartName="/xl/tables/table334.xml" ContentType="application/vnd.openxmlformats-officedocument.spreadsheetml.table+xml"/>
  <Override PartName="/xl/tables/table335.xml" ContentType="application/vnd.openxmlformats-officedocument.spreadsheetml.table+xml"/>
  <Override PartName="/xl/tables/table336.xml" ContentType="application/vnd.openxmlformats-officedocument.spreadsheetml.table+xml"/>
  <Override PartName="/xl/tables/table337.xml" ContentType="application/vnd.openxmlformats-officedocument.spreadsheetml.table+xml"/>
  <Override PartName="/xl/tables/table338.xml" ContentType="application/vnd.openxmlformats-officedocument.spreadsheetml.table+xml"/>
  <Override PartName="/xl/tables/table339.xml" ContentType="application/vnd.openxmlformats-officedocument.spreadsheetml.table+xml"/>
  <Override PartName="/xl/tables/table340.xml" ContentType="application/vnd.openxmlformats-officedocument.spreadsheetml.table+xml"/>
  <Override PartName="/xl/tables/table341.xml" ContentType="application/vnd.openxmlformats-officedocument.spreadsheetml.table+xml"/>
  <Override PartName="/xl/tables/table342.xml" ContentType="application/vnd.openxmlformats-officedocument.spreadsheetml.table+xml"/>
  <Override PartName="/xl/tables/table343.xml" ContentType="application/vnd.openxmlformats-officedocument.spreadsheetml.table+xml"/>
  <Override PartName="/xl/tables/table344.xml" ContentType="application/vnd.openxmlformats-officedocument.spreadsheetml.table+xml"/>
  <Override PartName="/xl/tables/table345.xml" ContentType="application/vnd.openxmlformats-officedocument.spreadsheetml.table+xml"/>
  <Override PartName="/xl/tables/table346.xml" ContentType="application/vnd.openxmlformats-officedocument.spreadsheetml.table+xml"/>
  <Override PartName="/xl/tables/table347.xml" ContentType="application/vnd.openxmlformats-officedocument.spreadsheetml.table+xml"/>
  <Override PartName="/xl/tables/table348.xml" ContentType="application/vnd.openxmlformats-officedocument.spreadsheetml.table+xml"/>
  <Override PartName="/xl/tables/table349.xml" ContentType="application/vnd.openxmlformats-officedocument.spreadsheetml.table+xml"/>
  <Override PartName="/xl/tables/table350.xml" ContentType="application/vnd.openxmlformats-officedocument.spreadsheetml.table+xml"/>
  <Override PartName="/xl/tables/table351.xml" ContentType="application/vnd.openxmlformats-officedocument.spreadsheetml.table+xml"/>
  <Override PartName="/xl/tables/table352.xml" ContentType="application/vnd.openxmlformats-officedocument.spreadsheetml.table+xml"/>
  <Override PartName="/xl/tables/table353.xml" ContentType="application/vnd.openxmlformats-officedocument.spreadsheetml.table+xml"/>
  <Override PartName="/xl/tables/table354.xml" ContentType="application/vnd.openxmlformats-officedocument.spreadsheetml.table+xml"/>
  <Override PartName="/xl/tables/table355.xml" ContentType="application/vnd.openxmlformats-officedocument.spreadsheetml.table+xml"/>
  <Override PartName="/xl/tables/table356.xml" ContentType="application/vnd.openxmlformats-officedocument.spreadsheetml.table+xml"/>
  <Override PartName="/xl/tables/table357.xml" ContentType="application/vnd.openxmlformats-officedocument.spreadsheetml.table+xml"/>
  <Override PartName="/xl/tables/table358.xml" ContentType="application/vnd.openxmlformats-officedocument.spreadsheetml.table+xml"/>
  <Override PartName="/xl/tables/table359.xml" ContentType="application/vnd.openxmlformats-officedocument.spreadsheetml.table+xml"/>
  <Override PartName="/xl/tables/table360.xml" ContentType="application/vnd.openxmlformats-officedocument.spreadsheetml.table+xml"/>
  <Override PartName="/xl/tables/table361.xml" ContentType="application/vnd.openxmlformats-officedocument.spreadsheetml.table+xml"/>
  <Override PartName="/xl/tables/table362.xml" ContentType="application/vnd.openxmlformats-officedocument.spreadsheetml.table+xml"/>
  <Override PartName="/xl/tables/table363.xml" ContentType="application/vnd.openxmlformats-officedocument.spreadsheetml.table+xml"/>
  <Override PartName="/xl/tables/table364.xml" ContentType="application/vnd.openxmlformats-officedocument.spreadsheetml.table+xml"/>
  <Override PartName="/xl/tables/table365.xml" ContentType="application/vnd.openxmlformats-officedocument.spreadsheetml.table+xml"/>
  <Override PartName="/xl/tables/table366.xml" ContentType="application/vnd.openxmlformats-officedocument.spreadsheetml.table+xml"/>
  <Override PartName="/xl/tables/table367.xml" ContentType="application/vnd.openxmlformats-officedocument.spreadsheetml.table+xml"/>
  <Override PartName="/xl/tables/table368.xml" ContentType="application/vnd.openxmlformats-officedocument.spreadsheetml.table+xml"/>
  <Override PartName="/xl/tables/table369.xml" ContentType="application/vnd.openxmlformats-officedocument.spreadsheetml.table+xml"/>
  <Override PartName="/xl/tables/table370.xml" ContentType="application/vnd.openxmlformats-officedocument.spreadsheetml.table+xml"/>
  <Override PartName="/xl/tables/table371.xml" ContentType="application/vnd.openxmlformats-officedocument.spreadsheetml.table+xml"/>
  <Override PartName="/xl/tables/table372.xml" ContentType="application/vnd.openxmlformats-officedocument.spreadsheetml.table+xml"/>
  <Override PartName="/xl/tables/table373.xml" ContentType="application/vnd.openxmlformats-officedocument.spreadsheetml.table+xml"/>
  <Override PartName="/xl/tables/table374.xml" ContentType="application/vnd.openxmlformats-officedocument.spreadsheetml.table+xml"/>
  <Override PartName="/xl/tables/table375.xml" ContentType="application/vnd.openxmlformats-officedocument.spreadsheetml.table+xml"/>
  <Override PartName="/xl/tables/table376.xml" ContentType="application/vnd.openxmlformats-officedocument.spreadsheetml.table+xml"/>
  <Override PartName="/xl/tables/table377.xml" ContentType="application/vnd.openxmlformats-officedocument.spreadsheetml.table+xml"/>
  <Override PartName="/xl/tables/table378.xml" ContentType="application/vnd.openxmlformats-officedocument.spreadsheetml.table+xml"/>
  <Override PartName="/xl/tables/table379.xml" ContentType="application/vnd.openxmlformats-officedocument.spreadsheetml.table+xml"/>
  <Override PartName="/xl/tables/table380.xml" ContentType="application/vnd.openxmlformats-officedocument.spreadsheetml.table+xml"/>
  <Override PartName="/xl/tables/table381.xml" ContentType="application/vnd.openxmlformats-officedocument.spreadsheetml.table+xml"/>
  <Override PartName="/xl/tables/table382.xml" ContentType="application/vnd.openxmlformats-officedocument.spreadsheetml.table+xml"/>
  <Override PartName="/xl/tables/table383.xml" ContentType="application/vnd.openxmlformats-officedocument.spreadsheetml.table+xml"/>
  <Override PartName="/xl/tables/table384.xml" ContentType="application/vnd.openxmlformats-officedocument.spreadsheetml.table+xml"/>
  <Override PartName="/xl/tables/table385.xml" ContentType="application/vnd.openxmlformats-officedocument.spreadsheetml.table+xml"/>
  <Override PartName="/xl/tables/table386.xml" ContentType="application/vnd.openxmlformats-officedocument.spreadsheetml.table+xml"/>
  <Override PartName="/xl/tables/table387.xml" ContentType="application/vnd.openxmlformats-officedocument.spreadsheetml.table+xml"/>
  <Override PartName="/xl/tables/table388.xml" ContentType="application/vnd.openxmlformats-officedocument.spreadsheetml.table+xml"/>
  <Override PartName="/xl/tables/table389.xml" ContentType="application/vnd.openxmlformats-officedocument.spreadsheetml.table+xml"/>
  <Override PartName="/xl/tables/table390.xml" ContentType="application/vnd.openxmlformats-officedocument.spreadsheetml.table+xml"/>
  <Override PartName="/xl/tables/table391.xml" ContentType="application/vnd.openxmlformats-officedocument.spreadsheetml.table+xml"/>
  <Override PartName="/xl/tables/table392.xml" ContentType="application/vnd.openxmlformats-officedocument.spreadsheetml.table+xml"/>
  <Override PartName="/xl/tables/table393.xml" ContentType="application/vnd.openxmlformats-officedocument.spreadsheetml.table+xml"/>
  <Override PartName="/xl/tables/table394.xml" ContentType="application/vnd.openxmlformats-officedocument.spreadsheetml.table+xml"/>
  <Override PartName="/xl/tables/table395.xml" ContentType="application/vnd.openxmlformats-officedocument.spreadsheetml.table+xml"/>
  <Override PartName="/xl/tables/table396.xml" ContentType="application/vnd.openxmlformats-officedocument.spreadsheetml.table+xml"/>
  <Override PartName="/xl/tables/table397.xml" ContentType="application/vnd.openxmlformats-officedocument.spreadsheetml.table+xml"/>
  <Override PartName="/xl/tables/table398.xml" ContentType="application/vnd.openxmlformats-officedocument.spreadsheetml.table+xml"/>
  <Override PartName="/xl/tables/table399.xml" ContentType="application/vnd.openxmlformats-officedocument.spreadsheetml.table+xml"/>
  <Override PartName="/xl/tables/table400.xml" ContentType="application/vnd.openxmlformats-officedocument.spreadsheetml.table+xml"/>
  <Override PartName="/xl/tables/table401.xml" ContentType="application/vnd.openxmlformats-officedocument.spreadsheetml.table+xml"/>
  <Override PartName="/xl/tables/table402.xml" ContentType="application/vnd.openxmlformats-officedocument.spreadsheetml.table+xml"/>
  <Override PartName="/xl/tables/table403.xml" ContentType="application/vnd.openxmlformats-officedocument.spreadsheetml.table+xml"/>
  <Override PartName="/xl/tables/table404.xml" ContentType="application/vnd.openxmlformats-officedocument.spreadsheetml.table+xml"/>
  <Override PartName="/xl/tables/table405.xml" ContentType="application/vnd.openxmlformats-officedocument.spreadsheetml.table+xml"/>
  <Override PartName="/xl/tables/table406.xml" ContentType="application/vnd.openxmlformats-officedocument.spreadsheetml.table+xml"/>
  <Override PartName="/xl/tables/table407.xml" ContentType="application/vnd.openxmlformats-officedocument.spreadsheetml.table+xml"/>
  <Override PartName="/xl/tables/table408.xml" ContentType="application/vnd.openxmlformats-officedocument.spreadsheetml.table+xml"/>
  <Override PartName="/xl/tables/table409.xml" ContentType="application/vnd.openxmlformats-officedocument.spreadsheetml.table+xml"/>
  <Override PartName="/xl/tables/table410.xml" ContentType="application/vnd.openxmlformats-officedocument.spreadsheetml.table+xml"/>
  <Override PartName="/xl/tables/table411.xml" ContentType="application/vnd.openxmlformats-officedocument.spreadsheetml.table+xml"/>
  <Override PartName="/xl/tables/table412.xml" ContentType="application/vnd.openxmlformats-officedocument.spreadsheetml.table+xml"/>
  <Override PartName="/xl/tables/table413.xml" ContentType="application/vnd.openxmlformats-officedocument.spreadsheetml.table+xml"/>
  <Override PartName="/xl/tables/table414.xml" ContentType="application/vnd.openxmlformats-officedocument.spreadsheetml.table+xml"/>
  <Override PartName="/xl/tables/table415.xml" ContentType="application/vnd.openxmlformats-officedocument.spreadsheetml.table+xml"/>
  <Override PartName="/xl/tables/table416.xml" ContentType="application/vnd.openxmlformats-officedocument.spreadsheetml.table+xml"/>
  <Override PartName="/xl/tables/table417.xml" ContentType="application/vnd.openxmlformats-officedocument.spreadsheetml.table+xml"/>
  <Override PartName="/xl/tables/table418.xml" ContentType="application/vnd.openxmlformats-officedocument.spreadsheetml.table+xml"/>
  <Override PartName="/xl/tables/table419.xml" ContentType="application/vnd.openxmlformats-officedocument.spreadsheetml.table+xml"/>
  <Override PartName="/xl/tables/table420.xml" ContentType="application/vnd.openxmlformats-officedocument.spreadsheetml.table+xml"/>
  <Override PartName="/xl/tables/table421.xml" ContentType="application/vnd.openxmlformats-officedocument.spreadsheetml.table+xml"/>
  <Override PartName="/xl/tables/table422.xml" ContentType="application/vnd.openxmlformats-officedocument.spreadsheetml.table+xml"/>
  <Override PartName="/xl/tables/table423.xml" ContentType="application/vnd.openxmlformats-officedocument.spreadsheetml.table+xml"/>
  <Override PartName="/xl/tables/table424.xml" ContentType="application/vnd.openxmlformats-officedocument.spreadsheetml.table+xml"/>
  <Override PartName="/xl/tables/table425.xml" ContentType="application/vnd.openxmlformats-officedocument.spreadsheetml.table+xml"/>
  <Override PartName="/xl/tables/table426.xml" ContentType="application/vnd.openxmlformats-officedocument.spreadsheetml.table+xml"/>
  <Override PartName="/xl/tables/table427.xml" ContentType="application/vnd.openxmlformats-officedocument.spreadsheetml.table+xml"/>
  <Override PartName="/xl/tables/table428.xml" ContentType="application/vnd.openxmlformats-officedocument.spreadsheetml.table+xml"/>
  <Override PartName="/xl/tables/table429.xml" ContentType="application/vnd.openxmlformats-officedocument.spreadsheetml.table+xml"/>
  <Override PartName="/xl/tables/table430.xml" ContentType="application/vnd.openxmlformats-officedocument.spreadsheetml.table+xml"/>
  <Override PartName="/xl/tables/table431.xml" ContentType="application/vnd.openxmlformats-officedocument.spreadsheetml.table+xml"/>
  <Override PartName="/xl/tables/table432.xml" ContentType="application/vnd.openxmlformats-officedocument.spreadsheetml.table+xml"/>
  <Override PartName="/xl/tables/table433.xml" ContentType="application/vnd.openxmlformats-officedocument.spreadsheetml.table+xml"/>
  <Override PartName="/xl/tables/table434.xml" ContentType="application/vnd.openxmlformats-officedocument.spreadsheetml.table+xml"/>
  <Override PartName="/xl/tables/table435.xml" ContentType="application/vnd.openxmlformats-officedocument.spreadsheetml.table+xml"/>
  <Override PartName="/xl/tables/table436.xml" ContentType="application/vnd.openxmlformats-officedocument.spreadsheetml.table+xml"/>
  <Override PartName="/xl/tables/table437.xml" ContentType="application/vnd.openxmlformats-officedocument.spreadsheetml.table+xml"/>
  <Override PartName="/xl/tables/table438.xml" ContentType="application/vnd.openxmlformats-officedocument.spreadsheetml.table+xml"/>
  <Override PartName="/xl/tables/table439.xml" ContentType="application/vnd.openxmlformats-officedocument.spreadsheetml.table+xml"/>
  <Override PartName="/xl/tables/table440.xml" ContentType="application/vnd.openxmlformats-officedocument.spreadsheetml.table+xml"/>
  <Override PartName="/xl/tables/table441.xml" ContentType="application/vnd.openxmlformats-officedocument.spreadsheetml.table+xml"/>
  <Override PartName="/xl/tables/table442.xml" ContentType="application/vnd.openxmlformats-officedocument.spreadsheetml.table+xml"/>
  <Override PartName="/xl/tables/table443.xml" ContentType="application/vnd.openxmlformats-officedocument.spreadsheetml.table+xml"/>
  <Override PartName="/xl/tables/table444.xml" ContentType="application/vnd.openxmlformats-officedocument.spreadsheetml.table+xml"/>
  <Override PartName="/xl/tables/table445.xml" ContentType="application/vnd.openxmlformats-officedocument.spreadsheetml.table+xml"/>
  <Override PartName="/xl/tables/table446.xml" ContentType="application/vnd.openxmlformats-officedocument.spreadsheetml.table+xml"/>
  <Override PartName="/xl/tables/table447.xml" ContentType="application/vnd.openxmlformats-officedocument.spreadsheetml.table+xml"/>
  <Override PartName="/xl/tables/table448.xml" ContentType="application/vnd.openxmlformats-officedocument.spreadsheetml.table+xml"/>
  <Override PartName="/xl/tables/table44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Filesvr\営業推進\02_VISA専用\03_業務チーム\3-17中国\8.中国-お伺い書-オンライン申請書-ブランク・見本\"/>
    </mc:Choice>
  </mc:AlternateContent>
  <xr:revisionPtr revIDLastSave="0" documentId="13_ncr:1_{CE50C508-D85F-4778-A2A1-AA9AF79C11AD}" xr6:coauthVersionLast="47" xr6:coauthVersionMax="47" xr10:uidLastSave="{00000000-0000-0000-0000-000000000000}"/>
  <workbookProtection workbookAlgorithmName="SHA-512" workbookHashValue="/bTiQ8ljcKtQ2dFGY2pAY+p1GZ4jISdmW3LvUTj+0luQbAWfuXJemBMc1WVgtyReSody6yRwkvbk9wE9xTGAwg==" workbookSaltValue="lWJELDc+oq5k4Tsdd7fG/Q==" workbookSpinCount="100000" lockStructure="1"/>
  <bookViews>
    <workbookView xWindow="-120" yWindow="-120" windowWidth="29040" windowHeight="15720" activeTab="1" xr2:uid="{E5289E74-E483-4081-9CCA-7F890896B7AD}"/>
  </bookViews>
  <sheets>
    <sheet name="個人情報の取扱について" sheetId="12" r:id="rId1"/>
    <sheet name="【中国】お伺い書" sheetId="22" r:id="rId2"/>
    <sheet name="前職記入欄" sheetId="30" r:id="rId3"/>
    <sheet name="子供情報記入欄" sheetId="31" r:id="rId4"/>
    <sheet name="直系家族情報記入欄" sheetId="32" r:id="rId5"/>
    <sheet name="直近12か月以内の渡航歴記入欄" sheetId="14" r:id="rId6"/>
    <sheet name="【中国】JTB　TC使用欄 " sheetId="40" r:id="rId7"/>
    <sheet name="【中国】JTB　VPT使用欄 " sheetId="39" r:id="rId8"/>
    <sheet name="マスタ" sheetId="2" state="hidden" r:id="rId9"/>
    <sheet name="州一覧" sheetId="33" state="hidden" r:id="rId10"/>
    <sheet name="地区名一覧" sheetId="35" state="hidden" r:id="rId11"/>
  </sheets>
  <definedNames>
    <definedName name="_1枚">#REF!</definedName>
    <definedName name="_3ヶ月有効_期間内に入国">#REF!</definedName>
    <definedName name="_5営業日">#REF!</definedName>
    <definedName name="_xlnm._FilterDatabase" localSheetId="1" hidden="1">【中国】お伺い書!$A$1:$N$224</definedName>
    <definedName name="_xlnm._FilterDatabase" localSheetId="8" hidden="1">マスタ!$AZ$1:$BA$1</definedName>
    <definedName name="_xlnm._FilterDatabase" localSheetId="3" hidden="1">子供情報記入欄!$A$1:$I$42</definedName>
    <definedName name="_xlnm._FilterDatabase" localSheetId="2" hidden="1">前職記入欄!$A$1:$I$68</definedName>
    <definedName name="_xlnm._FilterDatabase" localSheetId="5" hidden="1">直近12か月以内の渡航歴記入欄!$A$1:$I$1</definedName>
    <definedName name="_xlnm._FilterDatabase" localSheetId="4" hidden="1">直系家族情報記入欄!$A$1:$I$23</definedName>
    <definedName name="N_A">#REF!</definedName>
    <definedName name="_xlnm.Print_Area" localSheetId="6">'【中国】JTB　TC使用欄 '!$A$1:$E$46</definedName>
    <definedName name="_xlnm.Print_Area" localSheetId="7">'【中国】JTB　VPT使用欄 '!$A$1:$E$67</definedName>
    <definedName name="_xlnm.Print_Area" localSheetId="1">【中国】お伺い書!$A$1:$F$224</definedName>
    <definedName name="_xlnm.Print_Area" localSheetId="3">子供情報記入欄!$A$1:$F$10</definedName>
    <definedName name="_xlnm.Print_Area" localSheetId="2">前職記入欄!$A$1:$F$18</definedName>
    <definedName name="_xlnm.Print_Area" localSheetId="4">直系家族情報記入欄!$A$1:$F$5</definedName>
    <definedName name="_xlnm.Print_Titles" localSheetId="1">【中国】お伺い書!$1:$1</definedName>
    <definedName name="_xlnm.Print_Titles" localSheetId="3">子供情報記入欄!$1:$1</definedName>
    <definedName name="_xlnm.Print_Titles" localSheetId="2">前職記入欄!$1:$1</definedName>
    <definedName name="_xlnm.Print_Titles" localSheetId="4">直系家族情報記入欄!$1:$1</definedName>
    <definedName name="インド">#REF!</definedName>
    <definedName name="ブラジル">#REF!</definedName>
    <definedName name="ミャンマー">#REF!</definedName>
    <definedName name="外国籍観光">#REF!</definedName>
    <definedName name="外国籍業務">#REF!</definedName>
    <definedName name="観光">#REF!</definedName>
    <definedName name="観光シングル">#REF!</definedName>
    <definedName name="業務">#REF!</definedName>
    <definedName name="残存期間が入国時に6ヶ月以上必要">#REF!</definedName>
    <definedName name="商用シングル">#REF!</definedName>
    <definedName name="商用マルチ">#REF!</definedName>
    <definedName name="米国籍業務">#REF!</definedName>
    <definedName name="名刺_会社ロゴ入り_or社員証コピーor英文休暇証明書オリジナルor源泉徴収票コピー__1つ">#REF!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5" i="22" l="1"/>
  <c r="G124" i="22"/>
  <c r="G123" i="22"/>
  <c r="G221" i="22"/>
  <c r="G219" i="22"/>
  <c r="G217" i="22"/>
  <c r="G215" i="22"/>
  <c r="G213" i="22"/>
  <c r="G211" i="22"/>
  <c r="G209" i="22"/>
  <c r="G207" i="22"/>
  <c r="G205" i="22"/>
  <c r="G203" i="22"/>
  <c r="G201" i="22"/>
  <c r="G117" i="22"/>
  <c r="G114" i="22"/>
  <c r="G113" i="22"/>
  <c r="G112" i="22"/>
  <c r="G101" i="22"/>
  <c r="G100" i="22"/>
  <c r="G99" i="22"/>
  <c r="G89" i="22"/>
  <c r="G88" i="22"/>
  <c r="G87" i="22"/>
  <c r="G86" i="22"/>
  <c r="G81" i="22"/>
  <c r="G45" i="22"/>
  <c r="G36" i="22"/>
  <c r="G35" i="22"/>
  <c r="G34" i="22"/>
  <c r="G33" i="22"/>
  <c r="G32" i="22"/>
  <c r="G7" i="22"/>
  <c r="G223" i="22"/>
  <c r="G199" i="22"/>
  <c r="G197" i="22"/>
  <c r="G196" i="22"/>
  <c r="G195" i="22"/>
  <c r="G193" i="22"/>
  <c r="G192" i="22"/>
  <c r="G191" i="22"/>
  <c r="G190" i="22"/>
  <c r="G189" i="22"/>
  <c r="G188" i="22"/>
  <c r="G187" i="22"/>
  <c r="G186" i="22"/>
  <c r="G185" i="22"/>
  <c r="G184" i="22"/>
  <c r="G183" i="22"/>
  <c r="G182" i="22"/>
  <c r="G181" i="22"/>
  <c r="G180" i="22"/>
  <c r="G179" i="22"/>
  <c r="G176" i="22"/>
  <c r="G175" i="22"/>
  <c r="G174" i="22"/>
  <c r="G173" i="22"/>
  <c r="G172" i="22"/>
  <c r="G171" i="22"/>
  <c r="G121" i="22"/>
  <c r="G119" i="22"/>
  <c r="G116" i="22"/>
  <c r="G115" i="22"/>
  <c r="G111" i="22"/>
  <c r="G110" i="22"/>
  <c r="G109" i="22"/>
  <c r="G108" i="22"/>
  <c r="G107" i="22"/>
  <c r="G104" i="22"/>
  <c r="G103" i="22"/>
  <c r="G102" i="22"/>
  <c r="G98" i="22"/>
  <c r="G97" i="22"/>
  <c r="G96" i="22"/>
  <c r="G95" i="22"/>
  <c r="G94" i="22"/>
  <c r="G64" i="22"/>
  <c r="G31" i="22"/>
  <c r="G29" i="22"/>
  <c r="G27" i="22"/>
  <c r="G26" i="22"/>
  <c r="G25" i="22"/>
  <c r="G24" i="22"/>
  <c r="G106" i="22"/>
  <c r="G93" i="22"/>
  <c r="G91" i="22"/>
  <c r="G52" i="22"/>
  <c r="G51" i="22"/>
  <c r="G50" i="22"/>
  <c r="D46" i="39"/>
  <c r="D43" i="39"/>
  <c r="D42" i="39"/>
  <c r="D41" i="39"/>
  <c r="D67" i="39"/>
  <c r="D66" i="39"/>
  <c r="D65" i="39"/>
  <c r="D64" i="39"/>
  <c r="D63" i="39"/>
  <c r="D62" i="39"/>
  <c r="D61" i="39"/>
  <c r="D60" i="39"/>
  <c r="D59" i="39"/>
  <c r="D58" i="39"/>
  <c r="D57" i="39"/>
  <c r="D56" i="39"/>
  <c r="D55" i="39"/>
  <c r="D54" i="39"/>
  <c r="D52" i="39"/>
  <c r="D51" i="39"/>
  <c r="D50" i="39"/>
  <c r="D49" i="39"/>
  <c r="D48" i="39"/>
  <c r="D47" i="39"/>
  <c r="D45" i="39"/>
  <c r="D44" i="39"/>
  <c r="D40" i="39"/>
  <c r="D38" i="39"/>
  <c r="D36" i="39"/>
  <c r="D34" i="39"/>
  <c r="D33" i="39"/>
  <c r="D22" i="39"/>
  <c r="D21" i="39"/>
  <c r="D20" i="39"/>
  <c r="D19" i="39"/>
  <c r="D7" i="39"/>
  <c r="D5" i="39"/>
  <c r="D3" i="39"/>
  <c r="D7" i="40"/>
  <c r="D5" i="40" l="1"/>
  <c r="D3" i="40"/>
  <c r="I9" i="31" l="1"/>
  <c r="I222" i="22"/>
  <c r="I120" i="22"/>
  <c r="I17" i="31"/>
  <c r="I25" i="31"/>
  <c r="I41" i="31"/>
  <c r="I33" i="31"/>
  <c r="I113" i="22"/>
  <c r="I100" i="22"/>
  <c r="I90" i="22"/>
  <c r="I17" i="22"/>
  <c r="I53" i="22"/>
  <c r="I54" i="22" s="1"/>
  <c r="I2" i="14"/>
  <c r="I22" i="32"/>
  <c r="I21" i="32"/>
  <c r="I18" i="32"/>
  <c r="I17" i="32"/>
  <c r="I14" i="32"/>
  <c r="I13" i="32"/>
  <c r="I10" i="32"/>
  <c r="I9" i="32"/>
  <c r="I6" i="32"/>
  <c r="I5" i="32"/>
  <c r="I3" i="22"/>
  <c r="I23" i="22"/>
  <c r="I128" i="22"/>
  <c r="I127" i="22"/>
  <c r="I91" i="22"/>
  <c r="I85" i="22"/>
  <c r="I2" i="22"/>
  <c r="I220" i="22" l="1"/>
  <c r="I218" i="22"/>
  <c r="I216" i="22"/>
  <c r="I214" i="22"/>
  <c r="I212" i="22"/>
  <c r="I210" i="22"/>
  <c r="I208" i="22"/>
  <c r="I206" i="22"/>
  <c r="I204" i="22"/>
  <c r="I202" i="22"/>
  <c r="I200" i="22"/>
  <c r="I170" i="22"/>
  <c r="I105" i="22"/>
  <c r="I102" i="22"/>
  <c r="I37" i="22" l="1"/>
  <c r="I33" i="22"/>
  <c r="I31" i="22"/>
  <c r="I30" i="22"/>
  <c r="I28" i="22"/>
  <c r="I57" i="30" l="1"/>
  <c r="I58" i="30" s="1"/>
  <c r="I41" i="30"/>
  <c r="I42" i="30" s="1"/>
  <c r="I25" i="30"/>
  <c r="I26" i="30" s="1"/>
  <c r="I9" i="30"/>
  <c r="I10" i="30" s="1"/>
  <c r="I11" i="22"/>
  <c r="I198" i="22" l="1"/>
  <c r="I194" i="22"/>
  <c r="I192" i="22"/>
  <c r="I186" i="22"/>
  <c r="I178" i="22"/>
  <c r="I177" i="22"/>
  <c r="I173" i="22"/>
  <c r="I129" i="22"/>
  <c r="I126" i="22"/>
  <c r="I118" i="22"/>
  <c r="I92" i="22"/>
  <c r="I80" i="22"/>
  <c r="I63" i="22"/>
  <c r="I49" i="22"/>
  <c r="I44" i="22"/>
  <c r="G7" i="32" l="1"/>
  <c r="G2" i="31"/>
  <c r="I3" i="14"/>
  <c r="D39" i="39" l="1"/>
  <c r="I21" i="22"/>
  <c r="I22" i="22"/>
  <c r="G158" i="22" l="1"/>
  <c r="I167" i="22"/>
  <c r="I152" i="22"/>
  <c r="D15" i="39"/>
  <c r="G19" i="32" l="1"/>
  <c r="G18" i="32"/>
  <c r="G17" i="32"/>
  <c r="G16" i="32"/>
  <c r="G15" i="32"/>
  <c r="G22" i="32"/>
  <c r="G21" i="32"/>
  <c r="G20" i="32"/>
  <c r="G13" i="32"/>
  <c r="G12" i="32"/>
  <c r="G11" i="32"/>
  <c r="I151" i="22"/>
  <c r="I4" i="22"/>
  <c r="I7" i="22"/>
  <c r="G165" i="22"/>
  <c r="G155" i="22"/>
  <c r="G76" i="22"/>
  <c r="I75" i="22" l="1"/>
  <c r="G75" i="22" l="1"/>
  <c r="G77" i="22"/>
  <c r="G6" i="22"/>
  <c r="D37" i="39"/>
  <c r="D21" i="40"/>
  <c r="D20" i="40"/>
  <c r="D19" i="40"/>
  <c r="A1" i="40"/>
  <c r="D18" i="40"/>
  <c r="D17" i="40"/>
  <c r="D16" i="40"/>
  <c r="D15" i="40"/>
  <c r="D14" i="40"/>
  <c r="D13" i="40"/>
  <c r="D12" i="40"/>
  <c r="D11" i="40"/>
  <c r="D10" i="40"/>
  <c r="A1" i="39"/>
  <c r="D35" i="39"/>
  <c r="D23" i="39"/>
  <c r="D24" i="39"/>
  <c r="D17" i="39"/>
  <c r="D18" i="39"/>
  <c r="D16" i="39"/>
  <c r="D27" i="39"/>
  <c r="D32" i="39"/>
  <c r="D28" i="39"/>
  <c r="D31" i="39"/>
  <c r="D30" i="39"/>
  <c r="D29" i="39"/>
  <c r="D26" i="39"/>
  <c r="D25" i="39"/>
  <c r="D13" i="39"/>
  <c r="D12" i="39"/>
  <c r="I3" i="30" l="1"/>
  <c r="I2" i="30"/>
  <c r="I16" i="22"/>
  <c r="I190" i="22"/>
  <c r="I68" i="22"/>
  <c r="I29" i="22"/>
  <c r="I32" i="22"/>
  <c r="I13" i="22"/>
  <c r="I180" i="22"/>
  <c r="I122" i="22" l="1"/>
  <c r="I40" i="31"/>
  <c r="I39" i="31"/>
  <c r="I32" i="31"/>
  <c r="I31" i="31"/>
  <c r="I24" i="31"/>
  <c r="I23" i="31"/>
  <c r="I16" i="31"/>
  <c r="I15" i="31"/>
  <c r="I8" i="31"/>
  <c r="I7" i="31"/>
  <c r="I56" i="30"/>
  <c r="I55" i="30"/>
  <c r="I53" i="30"/>
  <c r="I52" i="30"/>
  <c r="I40" i="30"/>
  <c r="I39" i="30"/>
  <c r="I37" i="30"/>
  <c r="I36" i="30"/>
  <c r="I24" i="30"/>
  <c r="I23" i="30"/>
  <c r="I21" i="30"/>
  <c r="I20" i="30"/>
  <c r="I8" i="30"/>
  <c r="I7" i="30"/>
  <c r="I5" i="30"/>
  <c r="I4" i="30"/>
  <c r="I144" i="22"/>
  <c r="I132" i="22"/>
  <c r="I43" i="22"/>
  <c r="I189" i="22"/>
  <c r="I188" i="22"/>
  <c r="I185" i="22"/>
  <c r="I184" i="22"/>
  <c r="I176" i="22"/>
  <c r="I175" i="22"/>
  <c r="I174" i="22"/>
  <c r="I143" i="22"/>
  <c r="I131" i="22"/>
  <c r="I112" i="22"/>
  <c r="I111" i="22"/>
  <c r="I99" i="22"/>
  <c r="I98" i="22"/>
  <c r="I42" i="22"/>
  <c r="I10" i="22"/>
  <c r="I9" i="22"/>
  <c r="I84" i="22"/>
  <c r="I83" i="22"/>
  <c r="I51" i="22"/>
  <c r="I50" i="22"/>
  <c r="I48" i="22"/>
  <c r="I47" i="22"/>
  <c r="I79" i="22"/>
  <c r="I96" i="22"/>
  <c r="G90" i="22" l="1"/>
  <c r="G85" i="22"/>
  <c r="G78" i="22"/>
  <c r="G79" i="22"/>
  <c r="G80" i="22"/>
  <c r="G82" i="22"/>
  <c r="G83" i="22"/>
  <c r="G84" i="22"/>
  <c r="I5" i="31"/>
  <c r="I13" i="31"/>
  <c r="I37" i="31"/>
  <c r="I29" i="31"/>
  <c r="I21" i="31"/>
  <c r="I109" i="22"/>
  <c r="I156" i="22"/>
  <c r="I150" i="22"/>
  <c r="I149" i="22"/>
  <c r="G150" i="22"/>
  <c r="I137" i="22"/>
  <c r="I136" i="22"/>
  <c r="I135" i="22"/>
  <c r="I134" i="22"/>
  <c r="G135" i="22"/>
  <c r="I89" i="22"/>
  <c r="I88" i="22"/>
  <c r="I18" i="22" l="1"/>
  <c r="I162" i="22"/>
  <c r="I104" i="22"/>
  <c r="I117" i="22"/>
  <c r="I179" i="22"/>
  <c r="I125" i="22"/>
  <c r="I124" i="22"/>
  <c r="I123" i="22"/>
  <c r="H124" i="22"/>
  <c r="H125" i="22"/>
  <c r="H123" i="22"/>
  <c r="I20" i="22"/>
  <c r="G20" i="22"/>
  <c r="G22" i="22"/>
  <c r="I195" i="22"/>
  <c r="I196" i="22"/>
  <c r="I197" i="22"/>
  <c r="G62" i="30"/>
  <c r="G63" i="30"/>
  <c r="G64" i="30"/>
  <c r="G65" i="30"/>
  <c r="G66" i="30"/>
  <c r="G61" i="30"/>
  <c r="G53" i="30"/>
  <c r="G54" i="30"/>
  <c r="G55" i="30"/>
  <c r="G56" i="30"/>
  <c r="G57" i="30"/>
  <c r="G58" i="30"/>
  <c r="G59" i="30"/>
  <c r="G52" i="30"/>
  <c r="G46" i="30"/>
  <c r="G47" i="30"/>
  <c r="G48" i="30"/>
  <c r="G49" i="30"/>
  <c r="G50" i="30"/>
  <c r="G45" i="30"/>
  <c r="G37" i="30"/>
  <c r="G38" i="30"/>
  <c r="G39" i="30"/>
  <c r="G40" i="30"/>
  <c r="G41" i="30"/>
  <c r="G42" i="30"/>
  <c r="G43" i="30"/>
  <c r="G36" i="30"/>
  <c r="G51" i="30"/>
  <c r="G35" i="30"/>
  <c r="G220" i="22"/>
  <c r="G218" i="22"/>
  <c r="G216" i="22"/>
  <c r="G214" i="22"/>
  <c r="G212" i="22"/>
  <c r="G210" i="22"/>
  <c r="G208" i="22"/>
  <c r="G206" i="22"/>
  <c r="G204" i="22"/>
  <c r="G202" i="22"/>
  <c r="I66" i="30"/>
  <c r="I61" i="30"/>
  <c r="I50" i="30"/>
  <c r="I45" i="30"/>
  <c r="I34" i="30"/>
  <c r="I29" i="30"/>
  <c r="I18" i="30"/>
  <c r="I13" i="30"/>
  <c r="I62" i="22"/>
  <c r="I57" i="22"/>
  <c r="I169" i="22"/>
  <c r="I221" i="22"/>
  <c r="I219" i="22"/>
  <c r="I217" i="22"/>
  <c r="I215" i="22"/>
  <c r="I213" i="22"/>
  <c r="I211" i="22"/>
  <c r="I209" i="22"/>
  <c r="I207" i="22"/>
  <c r="I205" i="22"/>
  <c r="I203" i="22"/>
  <c r="I201" i="22"/>
  <c r="I45" i="22"/>
  <c r="G14" i="32"/>
  <c r="G10" i="32"/>
  <c r="G6" i="32"/>
  <c r="G42" i="31"/>
  <c r="G41" i="31"/>
  <c r="G34" i="31"/>
  <c r="G33" i="31"/>
  <c r="G26" i="31"/>
  <c r="G25" i="31"/>
  <c r="G17" i="31"/>
  <c r="G18" i="31"/>
  <c r="G10" i="31"/>
  <c r="I66" i="22"/>
  <c r="I19" i="22"/>
  <c r="I12" i="22"/>
  <c r="G18" i="22"/>
  <c r="G16" i="22"/>
  <c r="G17" i="22"/>
  <c r="G15" i="22"/>
  <c r="G14" i="22"/>
  <c r="G13" i="22"/>
  <c r="G11" i="31"/>
  <c r="I42" i="31"/>
  <c r="I34" i="31"/>
  <c r="I26" i="31"/>
  <c r="I18" i="31"/>
  <c r="I10" i="31"/>
  <c r="I101" i="22"/>
  <c r="G9" i="31"/>
  <c r="I114" i="22"/>
  <c r="G8" i="32" l="1"/>
  <c r="G9" i="32"/>
  <c r="I223" i="22"/>
  <c r="I147" i="22" l="1"/>
  <c r="I146" i="22"/>
  <c r="I141" i="22"/>
  <c r="I140" i="22"/>
  <c r="I157" i="22" l="1"/>
  <c r="I158" i="22"/>
  <c r="G3" i="31"/>
  <c r="I2" i="32"/>
  <c r="G2" i="32"/>
  <c r="G36" i="31"/>
  <c r="G37" i="31"/>
  <c r="G38" i="31"/>
  <c r="G39" i="31"/>
  <c r="G40" i="31"/>
  <c r="G35" i="31"/>
  <c r="G28" i="31"/>
  <c r="G29" i="31"/>
  <c r="G30" i="31"/>
  <c r="G31" i="31"/>
  <c r="G32" i="31"/>
  <c r="G27" i="31"/>
  <c r="G20" i="31"/>
  <c r="G21" i="31"/>
  <c r="G22" i="31"/>
  <c r="G23" i="31"/>
  <c r="G24" i="31"/>
  <c r="G19" i="31"/>
  <c r="G12" i="31"/>
  <c r="G13" i="31"/>
  <c r="G14" i="31"/>
  <c r="G15" i="31"/>
  <c r="G16" i="31"/>
  <c r="G19" i="30"/>
  <c r="G5" i="14"/>
  <c r="G6" i="14"/>
  <c r="G7" i="14"/>
  <c r="G8" i="14"/>
  <c r="G9" i="14"/>
  <c r="G10" i="14"/>
  <c r="G11" i="14"/>
  <c r="G12" i="14"/>
  <c r="G13" i="14"/>
  <c r="G14" i="14"/>
  <c r="G15" i="14"/>
  <c r="G16" i="14"/>
  <c r="G17" i="14"/>
  <c r="G18" i="14"/>
  <c r="G19" i="14"/>
  <c r="G20" i="14"/>
  <c r="G21" i="14"/>
  <c r="G22" i="14"/>
  <c r="G23" i="14"/>
  <c r="G24" i="14"/>
  <c r="G25" i="14"/>
  <c r="G26" i="14"/>
  <c r="G27" i="14"/>
  <c r="G4" i="14"/>
  <c r="G60" i="30"/>
  <c r="G44" i="30"/>
  <c r="G20" i="30"/>
  <c r="G21" i="30"/>
  <c r="G22" i="30"/>
  <c r="G23" i="30"/>
  <c r="G24" i="30"/>
  <c r="G25" i="30"/>
  <c r="G26" i="30"/>
  <c r="G27" i="30"/>
  <c r="G28" i="30"/>
  <c r="G29" i="30"/>
  <c r="G30" i="30"/>
  <c r="G31" i="30"/>
  <c r="G32" i="30"/>
  <c r="G33" i="30"/>
  <c r="G34" i="30"/>
  <c r="G6" i="30"/>
  <c r="G7" i="30"/>
  <c r="G8" i="30"/>
  <c r="G2" i="30"/>
  <c r="G28" i="22"/>
  <c r="G120" i="22" l="1"/>
  <c r="I20" i="32" l="1"/>
  <c r="I19" i="32"/>
  <c r="I16" i="32"/>
  <c r="I15" i="32"/>
  <c r="I12" i="32"/>
  <c r="I11" i="32"/>
  <c r="I8" i="32"/>
  <c r="I7" i="32"/>
  <c r="G5" i="32"/>
  <c r="G4" i="32"/>
  <c r="G3" i="32"/>
  <c r="G23" i="32" s="1"/>
  <c r="I4" i="32"/>
  <c r="I3" i="32"/>
  <c r="I38" i="31"/>
  <c r="I36" i="31"/>
  <c r="I35" i="31"/>
  <c r="I30" i="31"/>
  <c r="I28" i="31"/>
  <c r="I27" i="31"/>
  <c r="I22" i="31"/>
  <c r="I20" i="31"/>
  <c r="I19" i="31"/>
  <c r="I14" i="31"/>
  <c r="I12" i="31"/>
  <c r="I11" i="31"/>
  <c r="G8" i="31"/>
  <c r="G7" i="31"/>
  <c r="G6" i="31"/>
  <c r="G5" i="31"/>
  <c r="G4" i="31"/>
  <c r="G43" i="31" s="1"/>
  <c r="I6" i="31"/>
  <c r="I4" i="31"/>
  <c r="I3" i="31"/>
  <c r="D6" i="40" l="1"/>
  <c r="D6" i="39"/>
  <c r="E7" i="39"/>
  <c r="E7" i="40"/>
  <c r="E6" i="39"/>
  <c r="E6" i="40"/>
  <c r="I116" i="22"/>
  <c r="I115" i="22"/>
  <c r="I87" i="22"/>
  <c r="I86" i="22"/>
  <c r="G92" i="22"/>
  <c r="I93" i="22"/>
  <c r="I94" i="22"/>
  <c r="I95" i="22"/>
  <c r="G66" i="22" l="1"/>
  <c r="I65" i="30"/>
  <c r="I64" i="30"/>
  <c r="I63" i="30"/>
  <c r="I62" i="30"/>
  <c r="I60" i="30"/>
  <c r="I59" i="30"/>
  <c r="I54" i="30"/>
  <c r="I51" i="30"/>
  <c r="I49" i="30"/>
  <c r="I48" i="30"/>
  <c r="I47" i="30"/>
  <c r="I46" i="30"/>
  <c r="I44" i="30"/>
  <c r="I43" i="30"/>
  <c r="I38" i="30"/>
  <c r="I35" i="30"/>
  <c r="I33" i="30"/>
  <c r="I32" i="30"/>
  <c r="I31" i="30"/>
  <c r="I30" i="30"/>
  <c r="I28" i="30"/>
  <c r="I27" i="30"/>
  <c r="I22" i="30"/>
  <c r="I19" i="30"/>
  <c r="G18" i="30" l="1"/>
  <c r="I17" i="30"/>
  <c r="G17" i="30"/>
  <c r="I16" i="30"/>
  <c r="G16" i="30"/>
  <c r="I15" i="30"/>
  <c r="G15" i="30"/>
  <c r="I14" i="30"/>
  <c r="G14" i="30"/>
  <c r="G13" i="30"/>
  <c r="I12" i="30"/>
  <c r="G12" i="30"/>
  <c r="I11" i="30"/>
  <c r="G11" i="30"/>
  <c r="G10" i="30"/>
  <c r="G9" i="30"/>
  <c r="I6" i="30"/>
  <c r="G5" i="30"/>
  <c r="G4" i="30"/>
  <c r="G3" i="30"/>
  <c r="G49" i="22"/>
  <c r="I52" i="22"/>
  <c r="G44" i="22"/>
  <c r="I182" i="22"/>
  <c r="I181" i="22"/>
  <c r="I165" i="22"/>
  <c r="I166" i="22"/>
  <c r="I168" i="22"/>
  <c r="I172" i="22"/>
  <c r="I171" i="22"/>
  <c r="I164" i="22"/>
  <c r="I160" i="22"/>
  <c r="I161" i="22"/>
  <c r="I155" i="22"/>
  <c r="I154" i="22"/>
  <c r="I121" i="22"/>
  <c r="I130" i="22"/>
  <c r="I133" i="22"/>
  <c r="I138" i="22"/>
  <c r="I139" i="22"/>
  <c r="I142" i="22"/>
  <c r="I145" i="22"/>
  <c r="I148" i="22"/>
  <c r="I76" i="22"/>
  <c r="I77" i="22"/>
  <c r="I78" i="22"/>
  <c r="I81" i="22"/>
  <c r="I82" i="22"/>
  <c r="I97" i="22"/>
  <c r="I103" i="22"/>
  <c r="I106" i="22"/>
  <c r="I107" i="22"/>
  <c r="I108" i="22"/>
  <c r="I110" i="22"/>
  <c r="I73" i="22"/>
  <c r="I67" i="22"/>
  <c r="I69" i="22"/>
  <c r="I70" i="22"/>
  <c r="I71" i="22"/>
  <c r="I72" i="22"/>
  <c r="I65" i="22"/>
  <c r="I60" i="22"/>
  <c r="I58" i="22"/>
  <c r="I55" i="22"/>
  <c r="I46" i="22"/>
  <c r="I41" i="22"/>
  <c r="I24" i="22"/>
  <c r="I25" i="22"/>
  <c r="I26" i="22"/>
  <c r="I27" i="22"/>
  <c r="I34" i="22"/>
  <c r="I35" i="22"/>
  <c r="I36" i="22"/>
  <c r="I14" i="22"/>
  <c r="I15" i="22"/>
  <c r="I5" i="22"/>
  <c r="I6" i="22"/>
  <c r="I8" i="22"/>
  <c r="G67" i="30" l="1"/>
  <c r="G198" i="22"/>
  <c r="G194" i="22"/>
  <c r="I27" i="14"/>
  <c r="I26" i="14"/>
  <c r="I25" i="14"/>
  <c r="I24" i="14"/>
  <c r="I23" i="14"/>
  <c r="G170" i="22"/>
  <c r="I153" i="22"/>
  <c r="I163" i="22"/>
  <c r="I119" i="22"/>
  <c r="I74" i="22"/>
  <c r="I56" i="22"/>
  <c r="E5" i="39" l="1"/>
  <c r="E5" i="40"/>
  <c r="I64" i="22"/>
  <c r="G71" i="22" l="1"/>
  <c r="G68" i="22"/>
  <c r="G30" i="22" l="1"/>
  <c r="G122" i="22"/>
  <c r="G37" i="22" l="1"/>
  <c r="G3" i="22" l="1"/>
  <c r="G200" i="22"/>
  <c r="I199" i="22"/>
  <c r="G178" i="22"/>
  <c r="G169" i="22"/>
  <c r="G168" i="22"/>
  <c r="G167" i="22"/>
  <c r="G166" i="22"/>
  <c r="G164" i="22"/>
  <c r="G163" i="22"/>
  <c r="G162" i="22"/>
  <c r="G161" i="22"/>
  <c r="G160" i="22"/>
  <c r="G156" i="22" l="1"/>
  <c r="G157" i="22"/>
  <c r="G154" i="22"/>
  <c r="G153" i="22"/>
  <c r="G152" i="22"/>
  <c r="G151" i="22"/>
  <c r="G149" i="22"/>
  <c r="G148" i="22"/>
  <c r="G147" i="22"/>
  <c r="G146" i="22"/>
  <c r="G145" i="22"/>
  <c r="G144" i="22"/>
  <c r="G143" i="22"/>
  <c r="G142" i="22"/>
  <c r="G141" i="22"/>
  <c r="G140" i="22"/>
  <c r="G139" i="22"/>
  <c r="G138" i="22"/>
  <c r="G137" i="22"/>
  <c r="G136" i="22"/>
  <c r="G134" i="22"/>
  <c r="G133" i="22"/>
  <c r="G132" i="22"/>
  <c r="G131" i="22"/>
  <c r="G130" i="22"/>
  <c r="G118" i="22"/>
  <c r="G105" i="22"/>
  <c r="G73" i="22"/>
  <c r="G74" i="22"/>
  <c r="G72" i="22"/>
  <c r="G70" i="22"/>
  <c r="G69" i="22"/>
  <c r="G67" i="22"/>
  <c r="G65" i="22"/>
  <c r="G60" i="22"/>
  <c r="G159" i="22"/>
  <c r="G63" i="22"/>
  <c r="G57" i="22"/>
  <c r="G58" i="22"/>
  <c r="G56" i="22"/>
  <c r="G55" i="22"/>
  <c r="G54" i="22"/>
  <c r="G48" i="22"/>
  <c r="G47" i="22"/>
  <c r="G46" i="22"/>
  <c r="G42" i="22"/>
  <c r="G129" i="22"/>
  <c r="G127" i="22" l="1"/>
  <c r="G128" i="22"/>
  <c r="G126" i="22"/>
  <c r="G43" i="22"/>
  <c r="G41" i="22"/>
  <c r="G40" i="22"/>
  <c r="G39" i="22"/>
  <c r="G38" i="22"/>
  <c r="G23" i="22"/>
  <c r="G19" i="22"/>
  <c r="G12" i="22"/>
  <c r="G11" i="22"/>
  <c r="G10" i="22"/>
  <c r="G9" i="22"/>
  <c r="G8" i="22"/>
  <c r="G4" i="22"/>
  <c r="G5" i="22"/>
  <c r="G222" i="22"/>
  <c r="I193" i="22"/>
  <c r="I191" i="22"/>
  <c r="I187" i="22"/>
  <c r="I183" i="22"/>
  <c r="G177" i="22"/>
  <c r="I159" i="22"/>
  <c r="G62" i="22"/>
  <c r="I61" i="22"/>
  <c r="G61" i="22"/>
  <c r="I59" i="22"/>
  <c r="G59" i="22"/>
  <c r="G53" i="22"/>
  <c r="I40" i="22"/>
  <c r="I39" i="22"/>
  <c r="I38" i="22"/>
  <c r="G21" i="22"/>
  <c r="G2" i="22"/>
  <c r="I4" i="14"/>
  <c r="I5" i="14"/>
  <c r="I6" i="14"/>
  <c r="I7" i="14"/>
  <c r="I8" i="14"/>
  <c r="I9" i="14"/>
  <c r="I10" i="14"/>
  <c r="I11" i="14"/>
  <c r="I12" i="14"/>
  <c r="I13" i="14"/>
  <c r="I14" i="14"/>
  <c r="I15" i="14"/>
  <c r="I16" i="14"/>
  <c r="I17" i="14"/>
  <c r="I18" i="14"/>
  <c r="I19" i="14"/>
  <c r="I20" i="14"/>
  <c r="I21" i="14"/>
  <c r="I22" i="14"/>
  <c r="G3" i="14"/>
  <c r="G2" i="14"/>
  <c r="G28" i="14" s="1"/>
  <c r="D8" i="39" l="1"/>
  <c r="D8" i="40"/>
  <c r="E8" i="40"/>
  <c r="E8" i="39"/>
  <c r="G224" i="22"/>
  <c r="E4" i="39" s="1"/>
  <c r="D4" i="39" l="1"/>
  <c r="E4" i="40"/>
  <c r="D4"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NUMATA Shun</author>
  </authors>
  <commentList>
    <comment ref="AP18" authorId="0" shapeId="0" xr:uid="{11A50263-F1B1-4FFB-854A-395C85025202}">
      <text>
        <r>
          <rPr>
            <b/>
            <sz val="12"/>
            <color indexed="81"/>
            <rFont val="MS P ゴシック"/>
            <family val="3"/>
            <charset val="128"/>
          </rPr>
          <t>NUMATA Shun:</t>
        </r>
        <r>
          <rPr>
            <sz val="12"/>
            <color indexed="81"/>
            <rFont val="MS P ゴシック"/>
            <family val="3"/>
            <charset val="128"/>
          </rPr>
          <t xml:space="preserve">
11/21 修正済
×：BeiJing
○：Beijing</t>
        </r>
      </text>
    </comment>
    <comment ref="L249" authorId="0" shapeId="0" xr:uid="{D229E868-21AA-40B1-B2D2-DDD914F73B74}">
      <text>
        <r>
          <rPr>
            <b/>
            <sz val="11"/>
            <color indexed="81"/>
            <rFont val="MS P ゴシック"/>
            <family val="3"/>
            <charset val="128"/>
          </rPr>
          <t>NUMATA Shun:</t>
        </r>
        <r>
          <rPr>
            <sz val="11"/>
            <color indexed="81"/>
            <rFont val="MS P ゴシック"/>
            <family val="3"/>
            <charset val="128"/>
          </rPr>
          <t xml:space="preserve">
United States of Americaに修正
11/22</t>
        </r>
        <r>
          <rPr>
            <sz val="9"/>
            <color indexed="81"/>
            <rFont val="MS P ゴシック"/>
            <family val="3"/>
            <charset val="128"/>
          </rPr>
          <t xml:space="preserve">
</t>
        </r>
      </text>
    </comment>
  </commentList>
</comments>
</file>

<file path=xl/sharedStrings.xml><?xml version="1.0" encoding="utf-8"?>
<sst xmlns="http://schemas.openxmlformats.org/spreadsheetml/2006/main" count="12222" uniqueCount="5407">
  <si>
    <t>No</t>
    <phoneticPr fontId="2"/>
  </si>
  <si>
    <t>入力方</t>
    <rPh sb="0" eb="3">
      <t>ニュウリョクカタ</t>
    </rPh>
    <phoneticPr fontId="2"/>
  </si>
  <si>
    <t>ワーニング</t>
    <phoneticPr fontId="2"/>
  </si>
  <si>
    <t>婚姻状況</t>
    <phoneticPr fontId="2"/>
  </si>
  <si>
    <t>英字</t>
    <rPh sb="0" eb="2">
      <t>エイジ</t>
    </rPh>
    <phoneticPr fontId="2"/>
  </si>
  <si>
    <t>性別</t>
    <rPh sb="0" eb="2">
      <t>セイベツ</t>
    </rPh>
    <phoneticPr fontId="2"/>
  </si>
  <si>
    <t>英数字</t>
    <rPh sb="0" eb="3">
      <t>エイスウジ</t>
    </rPh>
    <phoneticPr fontId="2"/>
  </si>
  <si>
    <t>漢字</t>
    <rPh sb="0" eb="2">
      <t>カンジ</t>
    </rPh>
    <phoneticPr fontId="2"/>
  </si>
  <si>
    <t>TARO</t>
    <phoneticPr fontId="2"/>
  </si>
  <si>
    <t>数字</t>
    <rPh sb="0" eb="2">
      <t>スウジ</t>
    </rPh>
    <phoneticPr fontId="2"/>
  </si>
  <si>
    <t>英数字記号</t>
    <rPh sb="0" eb="3">
      <t>エイスウジ</t>
    </rPh>
    <rPh sb="3" eb="5">
      <t>キゴウ</t>
    </rPh>
    <phoneticPr fontId="2"/>
  </si>
  <si>
    <t>英数字</t>
    <phoneticPr fontId="2"/>
  </si>
  <si>
    <t>HANAKO</t>
    <phoneticPr fontId="2"/>
  </si>
  <si>
    <t>TABIO</t>
    <phoneticPr fontId="2"/>
  </si>
  <si>
    <t>Father</t>
    <phoneticPr fontId="2"/>
  </si>
  <si>
    <t>Iceland(354)</t>
  </si>
  <si>
    <t>Ireland(353)</t>
  </si>
  <si>
    <t>Azerbaijan(994)</t>
  </si>
  <si>
    <t>Afghanistan(93)</t>
  </si>
  <si>
    <t>United States of America(1)</t>
  </si>
  <si>
    <t>American Samoa(1)</t>
  </si>
  <si>
    <t>Virgin Islands, U.S.(1)</t>
  </si>
  <si>
    <t>United Arab Emirates(971)</t>
  </si>
  <si>
    <t>Algeria(213)</t>
  </si>
  <si>
    <t>Argentina(54)</t>
  </si>
  <si>
    <t>Aruba(297)</t>
  </si>
  <si>
    <t>Albania(355)</t>
  </si>
  <si>
    <t>Armenia(374)</t>
  </si>
  <si>
    <t>Anguilla(1)</t>
  </si>
  <si>
    <t>Angola(244)</t>
  </si>
  <si>
    <t>Antigua and Barbuda(1)</t>
  </si>
  <si>
    <t>Andorra(376)</t>
  </si>
  <si>
    <t>Yemen(967)</t>
  </si>
  <si>
    <t>United Kingdom(44)</t>
  </si>
  <si>
    <t>British Indian Ocean Territory(246)</t>
  </si>
  <si>
    <t>Virgin Islands, British(1)</t>
  </si>
  <si>
    <t>Israel(972)</t>
  </si>
  <si>
    <t>Italy(39)</t>
  </si>
  <si>
    <t>Iraq(964)</t>
  </si>
  <si>
    <t>Iran, Islamic Republic of(98)</t>
  </si>
  <si>
    <t>India(91)</t>
  </si>
  <si>
    <t>Indonesia(62)</t>
  </si>
  <si>
    <t>Uganda(256)</t>
  </si>
  <si>
    <t>Ukraine(380)</t>
  </si>
  <si>
    <t>Uzbekistan(998)</t>
  </si>
  <si>
    <t>Uruguay(598)</t>
  </si>
  <si>
    <t>Ecuador(593)</t>
  </si>
  <si>
    <t>Egypt(20)</t>
  </si>
  <si>
    <t>Estonia(372)</t>
  </si>
  <si>
    <t>Eswatini(268)</t>
  </si>
  <si>
    <t>Ethiopia(251)</t>
  </si>
  <si>
    <t>Eritrea(291)</t>
  </si>
  <si>
    <t>El Salvador(503)</t>
  </si>
  <si>
    <t>Australia(61)</t>
  </si>
  <si>
    <t>Austria(43)</t>
  </si>
  <si>
    <t>Åland Islands(358)</t>
  </si>
  <si>
    <t>Oman(968)</t>
  </si>
  <si>
    <t>Netherlands(31)</t>
  </si>
  <si>
    <t>Ghana(233)</t>
  </si>
  <si>
    <t>Guernsey(44)</t>
  </si>
  <si>
    <t>Guyana(592)</t>
  </si>
  <si>
    <t>Kazakhstan(7)</t>
  </si>
  <si>
    <t>Qatar(974)</t>
  </si>
  <si>
    <t>Canada(1)</t>
  </si>
  <si>
    <t>Cape Verde(238)</t>
  </si>
  <si>
    <t>Gabon(241)</t>
  </si>
  <si>
    <t>Cameroon(237)</t>
  </si>
  <si>
    <t>Gambia(220)</t>
  </si>
  <si>
    <t>Cambodia(855)</t>
  </si>
  <si>
    <t>North Macedonia, Republic of(389)</t>
  </si>
  <si>
    <t>Northern Mariana Islands(1)</t>
  </si>
  <si>
    <t>Guinea(224)</t>
  </si>
  <si>
    <t>Guinea-Bissau(245)</t>
  </si>
  <si>
    <t>Cyprus(357)</t>
  </si>
  <si>
    <t>Cuba(53)</t>
  </si>
  <si>
    <t>Curaçao(599)</t>
  </si>
  <si>
    <t>Greece(30)</t>
  </si>
  <si>
    <t>Kiribati(686)</t>
  </si>
  <si>
    <t>Kyrgyzstan(996)</t>
  </si>
  <si>
    <t>Guatemala(502)</t>
  </si>
  <si>
    <t>Guadeloupe(590)</t>
  </si>
  <si>
    <t>Guam(1)</t>
  </si>
  <si>
    <t>Kuwait(965)</t>
  </si>
  <si>
    <t>Cook Islands(682)</t>
  </si>
  <si>
    <t>Greenland(299)</t>
  </si>
  <si>
    <t>Christmas Island(61)</t>
  </si>
  <si>
    <t>Grenada(1)</t>
  </si>
  <si>
    <t>Croatia(385)</t>
  </si>
  <si>
    <t>Cayman Islands(1)</t>
  </si>
  <si>
    <t>Kenya(254)</t>
  </si>
  <si>
    <t>Côte d'Ivoire(225)</t>
  </si>
  <si>
    <t>Cocos (Keeling) Islands(61)</t>
  </si>
  <si>
    <t>Costa Rica(506)</t>
  </si>
  <si>
    <t>Comoros(269)</t>
  </si>
  <si>
    <t>Colombia(57)</t>
  </si>
  <si>
    <t>Congo(242)</t>
  </si>
  <si>
    <t>Congo, the Democratic Republic of the(243)</t>
  </si>
  <si>
    <t>Saudi Arabia(966)</t>
  </si>
  <si>
    <t>South Georgia and the South Sandwich Islands(500)</t>
  </si>
  <si>
    <t>Samoa(685)</t>
  </si>
  <si>
    <t>Sao Tome and Principe(239)</t>
  </si>
  <si>
    <t>Saint Barthélemy(590)</t>
  </si>
  <si>
    <t>Zambia(260)</t>
  </si>
  <si>
    <t>Saint Pierre and Miquelon(508)</t>
  </si>
  <si>
    <t>San Marino(378)</t>
  </si>
  <si>
    <t>Saint Martin (French part)(590)</t>
  </si>
  <si>
    <t>Sierra Leone(232)</t>
  </si>
  <si>
    <t>Djibouti(253)</t>
  </si>
  <si>
    <t>Gibraltar(350)</t>
  </si>
  <si>
    <t>Jersey(44)</t>
  </si>
  <si>
    <t>Jamaica(1)</t>
  </si>
  <si>
    <t>Georgia(995)</t>
  </si>
  <si>
    <t>Syrian Arab Republic(963)</t>
  </si>
  <si>
    <t>Singapore(65)</t>
  </si>
  <si>
    <t>Sint Maarten (Dutch part)(1-721)</t>
  </si>
  <si>
    <t>Zimbabwe(263)</t>
  </si>
  <si>
    <t>Switzerland(41)</t>
  </si>
  <si>
    <t>Sweden(46)</t>
  </si>
  <si>
    <t>Sudan(249)</t>
  </si>
  <si>
    <t>Svalbard and Jan Mayen(47)</t>
  </si>
  <si>
    <t>Spain(34)</t>
  </si>
  <si>
    <t>Suriname(597)</t>
  </si>
  <si>
    <t>Sri Lanka(94)</t>
  </si>
  <si>
    <t>Slovakia(421)</t>
  </si>
  <si>
    <t>Slovenia(386)</t>
  </si>
  <si>
    <t>Seychelles(248)</t>
  </si>
  <si>
    <t>Equatorial Guinea(240)</t>
  </si>
  <si>
    <t>Senegal(221)</t>
  </si>
  <si>
    <t>Serbia(381)</t>
  </si>
  <si>
    <t>Saint Kitts and Nevis(1)</t>
  </si>
  <si>
    <t>Saint Vincent and the Grenadines(1)</t>
  </si>
  <si>
    <t>Saint Helena, Ascension and Tristan da Cunha(290)</t>
  </si>
  <si>
    <t>Saint Lucia(1)</t>
  </si>
  <si>
    <t>Somalia(252)</t>
  </si>
  <si>
    <t>Solomon Islands(677)</t>
  </si>
  <si>
    <t>Turks and Caicos Islands(1)</t>
  </si>
  <si>
    <t>Thailand(66)</t>
  </si>
  <si>
    <t>Korea, Republic of(82)</t>
  </si>
  <si>
    <t>Taiwan, Province of China(886)</t>
  </si>
  <si>
    <t>Tajikistan(992)</t>
  </si>
  <si>
    <t>Tanzania, United Republic of(255)</t>
  </si>
  <si>
    <t>Czech Republic(420)</t>
  </si>
  <si>
    <t>Chad(235)</t>
  </si>
  <si>
    <t>Central African Republic(236)</t>
  </si>
  <si>
    <t>China(86)</t>
  </si>
  <si>
    <t>Tunisia(216)</t>
  </si>
  <si>
    <t>Korea, Democratic People's Republic of(850)</t>
  </si>
  <si>
    <t>Chile(56)</t>
  </si>
  <si>
    <t>Tuvalu(688)</t>
  </si>
  <si>
    <t>Denmark(45)</t>
  </si>
  <si>
    <t>Germany(49)</t>
  </si>
  <si>
    <t>Togo(228)</t>
  </si>
  <si>
    <t>Tokelau(690)</t>
  </si>
  <si>
    <t>Dominican Republic(1)</t>
  </si>
  <si>
    <t>Dominica(1)</t>
  </si>
  <si>
    <t>Trinidad and Tobago(1)</t>
  </si>
  <si>
    <t>Turkmenistan(993)</t>
  </si>
  <si>
    <t>Turkey(90)</t>
  </si>
  <si>
    <t>Tonga(676)</t>
  </si>
  <si>
    <t>Nigeria(234)</t>
  </si>
  <si>
    <t>Nauru(674)</t>
  </si>
  <si>
    <t>Namibia(264)</t>
  </si>
  <si>
    <t>Antarctica(672)</t>
  </si>
  <si>
    <t>Niue(683)</t>
  </si>
  <si>
    <t>Nicaragua(505)</t>
  </si>
  <si>
    <t>Niger(227)</t>
  </si>
  <si>
    <t>Japan(81)</t>
  </si>
  <si>
    <t>Western Sahara(282)</t>
  </si>
  <si>
    <t>New Caledonia(687)</t>
  </si>
  <si>
    <t>New Zealand(64)</t>
  </si>
  <si>
    <t>Nepal(977)</t>
  </si>
  <si>
    <t>Norfolk Island(672)</t>
  </si>
  <si>
    <t>Norway(47)</t>
  </si>
  <si>
    <t>Bahrain(973)</t>
  </si>
  <si>
    <t>Haiti(509)</t>
  </si>
  <si>
    <t>Pakistan(92)</t>
  </si>
  <si>
    <t>Holy See (Vatican City State)(39)</t>
  </si>
  <si>
    <t>Panama(507)</t>
  </si>
  <si>
    <t>Vanuatu(678)</t>
  </si>
  <si>
    <t>Bahamas(1)</t>
  </si>
  <si>
    <t>Papua New Guinea(675)</t>
  </si>
  <si>
    <t>Bermuda(1)</t>
  </si>
  <si>
    <t>Palau(680)</t>
  </si>
  <si>
    <t>United States of America</t>
    <phoneticPr fontId="2"/>
  </si>
  <si>
    <t>Paraguay(595)</t>
  </si>
  <si>
    <t>Barbados(1)</t>
  </si>
  <si>
    <t>Hungary(36)</t>
  </si>
  <si>
    <t>Bangladesh(880)</t>
  </si>
  <si>
    <t>Timor-Leste(670)</t>
  </si>
  <si>
    <t>Fiji(679)</t>
  </si>
  <si>
    <t>Philippines(63)</t>
  </si>
  <si>
    <t>Finland(358)</t>
  </si>
  <si>
    <t>Bhutan(975)</t>
  </si>
  <si>
    <t>Puerto Rico(1)</t>
  </si>
  <si>
    <t>Faroe Islands(298)</t>
  </si>
  <si>
    <t>Falkland Islands (Malvinas)(500)</t>
  </si>
  <si>
    <t>Brazil(55)</t>
  </si>
  <si>
    <t>France(33)</t>
  </si>
  <si>
    <t>French Guiana(594)</t>
  </si>
  <si>
    <t>French Polynesia(689)</t>
  </si>
  <si>
    <t>Bulgaria(359)</t>
  </si>
  <si>
    <t>Burkina Faso(226)</t>
  </si>
  <si>
    <t>Brunei Darussalam(673)</t>
  </si>
  <si>
    <t>Burundi(257)</t>
  </si>
  <si>
    <t>Viet Nam(84)</t>
  </si>
  <si>
    <t>Benin(229)</t>
  </si>
  <si>
    <t>Venezuela(58)</t>
  </si>
  <si>
    <t>Belarus(375)</t>
  </si>
  <si>
    <t>Belize(501)</t>
  </si>
  <si>
    <t>Peru(51)</t>
  </si>
  <si>
    <t>Belgium(32)</t>
  </si>
  <si>
    <t>Poland(48)</t>
  </si>
  <si>
    <t>Bosnia and Herzegovina(387)</t>
  </si>
  <si>
    <t>Botswana(267)</t>
  </si>
  <si>
    <t>Bonaire, Saint Eustatius and Saba(599)</t>
  </si>
  <si>
    <t>Bolivia, Plurinational State of(591)</t>
  </si>
  <si>
    <t>Portugal(351)</t>
  </si>
  <si>
    <t>Hong Kong(852)</t>
  </si>
  <si>
    <t>Honduras(504)</t>
  </si>
  <si>
    <t>Marshall Islands(692)</t>
  </si>
  <si>
    <t>Macao(853)</t>
  </si>
  <si>
    <t>Madagascar(261)</t>
  </si>
  <si>
    <t>Mayotte(262)</t>
  </si>
  <si>
    <t>Malawi(265)</t>
  </si>
  <si>
    <t>Mali(223)</t>
  </si>
  <si>
    <t>Malta(356)</t>
  </si>
  <si>
    <t>Martinique(596)</t>
  </si>
  <si>
    <t>Malaysia(60)</t>
  </si>
  <si>
    <t>Isle of Man(44)</t>
  </si>
  <si>
    <t>Micronesia, Federated States of(691)</t>
  </si>
  <si>
    <t>South Africa(27)</t>
  </si>
  <si>
    <t>South Sudan(211)</t>
  </si>
  <si>
    <t>Myanmar(95)</t>
  </si>
  <si>
    <t>Mexico(52)</t>
  </si>
  <si>
    <t>Mauritius(230)</t>
  </si>
  <si>
    <t>Mauritania(222)</t>
  </si>
  <si>
    <t>Mozambique(258)</t>
  </si>
  <si>
    <t>Monaco(377)</t>
  </si>
  <si>
    <t>Maldives(960)</t>
  </si>
  <si>
    <t>Moldova, Republic of(373)</t>
  </si>
  <si>
    <t>Morocco(212)</t>
  </si>
  <si>
    <t>Mongolia(976)</t>
  </si>
  <si>
    <t>Montenegro(382)</t>
  </si>
  <si>
    <t>Montserrat(1)</t>
  </si>
  <si>
    <t>Jordan(962)</t>
  </si>
  <si>
    <t>Lao People's Democratic Republic(856)</t>
  </si>
  <si>
    <t>Latvia(371)</t>
  </si>
  <si>
    <t>Lithuania(370)</t>
  </si>
  <si>
    <t>Libyan Arab Jamahiriya(218)</t>
  </si>
  <si>
    <t>Liechtenstein(423)</t>
  </si>
  <si>
    <t>Liberia(231)</t>
  </si>
  <si>
    <t>Romania(40)</t>
  </si>
  <si>
    <t>Luxembourg(352)</t>
  </si>
  <si>
    <t>Rwanda(250)</t>
  </si>
  <si>
    <t>Lesotho(266)</t>
  </si>
  <si>
    <t>Lebanon(961)</t>
  </si>
  <si>
    <t>Réunion(262)</t>
  </si>
  <si>
    <t>Wallis and Futuna(681)</t>
  </si>
  <si>
    <t>Ascension Island(247)</t>
  </si>
  <si>
    <t>Azores(351)</t>
  </si>
  <si>
    <t>Netherlands Antilles(599)</t>
  </si>
  <si>
    <t>Canary Islands(34)</t>
  </si>
  <si>
    <t>Saipan(1)</t>
  </si>
  <si>
    <t>Spanish North Africa(34)</t>
  </si>
  <si>
    <t>Diego Garcia(246)</t>
  </si>
  <si>
    <t>State of Hawaii(1)</t>
  </si>
  <si>
    <t>Madeira(351)</t>
  </si>
  <si>
    <t>国名</t>
    <rPh sb="0" eb="2">
      <t>コクメイ</t>
    </rPh>
    <phoneticPr fontId="2"/>
  </si>
  <si>
    <t>選択</t>
    <rPh sb="0" eb="2">
      <t>センタク</t>
    </rPh>
    <phoneticPr fontId="2"/>
  </si>
  <si>
    <t>回答</t>
    <rPh sb="0" eb="2">
      <t>カイトウ</t>
    </rPh>
    <phoneticPr fontId="2"/>
  </si>
  <si>
    <t>TT1234567</t>
    <phoneticPr fontId="2"/>
  </si>
  <si>
    <t xml:space="preserve">Staff member </t>
    <phoneticPr fontId="2"/>
  </si>
  <si>
    <t>入力例</t>
    <rPh sb="0" eb="2">
      <t>ニュウリョク</t>
    </rPh>
    <rPh sb="2" eb="3">
      <t>レイ</t>
    </rPh>
    <phoneticPr fontId="2"/>
  </si>
  <si>
    <t>入力欄</t>
    <rPh sb="0" eb="3">
      <t>ニュウリョクラン</t>
    </rPh>
    <phoneticPr fontId="2"/>
  </si>
  <si>
    <t>JTB Business Travel Solutions, Inc</t>
    <phoneticPr fontId="2"/>
  </si>
  <si>
    <t>CHILE</t>
  </si>
  <si>
    <t>JAPAN</t>
  </si>
  <si>
    <t>国番号</t>
    <rPh sb="0" eb="3">
      <t>クニバンゴウ</t>
    </rPh>
    <phoneticPr fontId="2"/>
  </si>
  <si>
    <t>最終学歴</t>
    <rPh sb="0" eb="2">
      <t>サイシュウ</t>
    </rPh>
    <rPh sb="2" eb="4">
      <t>ガクレキ</t>
    </rPh>
    <phoneticPr fontId="2"/>
  </si>
  <si>
    <t>同意する</t>
    <rPh sb="0" eb="2">
      <t>ドウイ</t>
    </rPh>
    <phoneticPr fontId="2"/>
  </si>
  <si>
    <t>個人情報同意</t>
    <rPh sb="0" eb="6">
      <t>コジンジョウホウドウイ</t>
    </rPh>
    <phoneticPr fontId="2"/>
  </si>
  <si>
    <t>Spouse</t>
    <phoneticPr fontId="2"/>
  </si>
  <si>
    <t>査証カテゴリー</t>
    <rPh sb="0" eb="2">
      <t>サショウ</t>
    </rPh>
    <phoneticPr fontId="2"/>
  </si>
  <si>
    <t>別シート記入</t>
    <rPh sb="0" eb="1">
      <t>ベツ</t>
    </rPh>
    <rPh sb="4" eb="6">
      <t>キニュウ</t>
    </rPh>
    <phoneticPr fontId="2"/>
  </si>
  <si>
    <t>質問項目</t>
    <rPh sb="0" eb="4">
      <t>シツモンコウモク</t>
    </rPh>
    <phoneticPr fontId="2"/>
  </si>
  <si>
    <t>区分</t>
    <rPh sb="0" eb="2">
      <t>クブン</t>
    </rPh>
    <phoneticPr fontId="2"/>
  </si>
  <si>
    <t>1244497750</t>
    <phoneticPr fontId="2"/>
  </si>
  <si>
    <t>固定</t>
    <rPh sb="0" eb="2">
      <t>コテイ</t>
    </rPh>
    <phoneticPr fontId="2"/>
  </si>
  <si>
    <t>A123456789</t>
    <phoneticPr fontId="2"/>
  </si>
  <si>
    <t>UGANDA</t>
    <phoneticPr fontId="2"/>
  </si>
  <si>
    <t>SAUDI ARABIA</t>
    <phoneticPr fontId="2"/>
  </si>
  <si>
    <t>KENYA</t>
    <phoneticPr fontId="2"/>
  </si>
  <si>
    <t>KUWAIT</t>
    <phoneticPr fontId="2"/>
  </si>
  <si>
    <t>ESTONIA</t>
    <phoneticPr fontId="2"/>
  </si>
  <si>
    <t>BRUNEI</t>
    <phoneticPr fontId="2"/>
  </si>
  <si>
    <t>CAMBODIA</t>
    <phoneticPr fontId="2"/>
  </si>
  <si>
    <t>CANADA</t>
    <phoneticPr fontId="2"/>
  </si>
  <si>
    <t>BRAZIL</t>
    <phoneticPr fontId="2"/>
  </si>
  <si>
    <t>EGYPT</t>
    <phoneticPr fontId="2"/>
  </si>
  <si>
    <t>CUBA</t>
    <phoneticPr fontId="2"/>
  </si>
  <si>
    <t>CYPRUS</t>
    <phoneticPr fontId="2"/>
  </si>
  <si>
    <t>GREECE</t>
    <phoneticPr fontId="2"/>
  </si>
  <si>
    <t>FRANCE</t>
    <phoneticPr fontId="2"/>
  </si>
  <si>
    <t>ITALY</t>
    <phoneticPr fontId="2"/>
  </si>
  <si>
    <t>COLOMBIA</t>
    <phoneticPr fontId="2"/>
  </si>
  <si>
    <t>DENMARK</t>
    <phoneticPr fontId="2"/>
  </si>
  <si>
    <t>IRELAND</t>
    <phoneticPr fontId="2"/>
  </si>
  <si>
    <t>VIETNAM</t>
    <phoneticPr fontId="2"/>
  </si>
  <si>
    <t>必須項目未入力数(黄色い箇所が必須項目未入力です）</t>
    <rPh sb="0" eb="4">
      <t>ヒッスコウモク</t>
    </rPh>
    <rPh sb="4" eb="8">
      <t>ミニュウリョクスウ</t>
    </rPh>
    <rPh sb="9" eb="11">
      <t>キイロ</t>
    </rPh>
    <rPh sb="12" eb="14">
      <t>カショ</t>
    </rPh>
    <rPh sb="15" eb="19">
      <t>ヒッスコウモク</t>
    </rPh>
    <rPh sb="19" eb="22">
      <t>ミニュウリョク</t>
    </rPh>
    <phoneticPr fontId="2"/>
  </si>
  <si>
    <t>TOKYO</t>
    <phoneticPr fontId="2"/>
  </si>
  <si>
    <t>JAPAN</t>
    <phoneticPr fontId="2"/>
  </si>
  <si>
    <t>312345678</t>
    <phoneticPr fontId="2"/>
  </si>
  <si>
    <t>JTBCWT使用欄</t>
    <rPh sb="6" eb="9">
      <t>シヨウラン</t>
    </rPh>
    <phoneticPr fontId="2"/>
  </si>
  <si>
    <t>月</t>
    <rPh sb="0" eb="1">
      <t>ツキ</t>
    </rPh>
    <phoneticPr fontId="2"/>
  </si>
  <si>
    <t>申請場所</t>
    <rPh sb="0" eb="2">
      <t>シンセイ</t>
    </rPh>
    <rPh sb="2" eb="4">
      <t>バショ</t>
    </rPh>
    <phoneticPr fontId="2"/>
  </si>
  <si>
    <t>東京</t>
    <rPh sb="0" eb="2">
      <t>トウキョウ</t>
    </rPh>
    <phoneticPr fontId="2"/>
  </si>
  <si>
    <t>3ヶ月</t>
    <rPh sb="2" eb="3">
      <t>ゲツ</t>
    </rPh>
    <phoneticPr fontId="2"/>
  </si>
  <si>
    <t>30日</t>
    <rPh sb="2" eb="3">
      <t>ヒ</t>
    </rPh>
    <phoneticPr fontId="2"/>
  </si>
  <si>
    <t>シングル</t>
    <phoneticPr fontId="2"/>
  </si>
  <si>
    <t>普通</t>
    <rPh sb="0" eb="2">
      <t>フツウ</t>
    </rPh>
    <phoneticPr fontId="2"/>
  </si>
  <si>
    <t>業種</t>
    <rPh sb="0" eb="2">
      <t>ギョウシュ</t>
    </rPh>
    <phoneticPr fontId="2"/>
  </si>
  <si>
    <t>HOUSEWIFE</t>
    <phoneticPr fontId="2"/>
  </si>
  <si>
    <t>お父様はご存命ですか？</t>
    <rPh sb="1" eb="3">
      <t>トウサマ</t>
    </rPh>
    <rPh sb="5" eb="7">
      <t>ゾンメイ</t>
    </rPh>
    <phoneticPr fontId="2"/>
  </si>
  <si>
    <t>お母様はご存命ですか？</t>
    <rPh sb="1" eb="3">
      <t>カアサマ</t>
    </rPh>
    <rPh sb="5" eb="7">
      <t>ゾンメイ</t>
    </rPh>
    <phoneticPr fontId="2"/>
  </si>
  <si>
    <t>yyyy</t>
    <phoneticPr fontId="2"/>
  </si>
  <si>
    <t>はい</t>
    <phoneticPr fontId="2"/>
  </si>
  <si>
    <t>申請タイプ</t>
    <rPh sb="0" eb="2">
      <t>シンセイ</t>
    </rPh>
    <phoneticPr fontId="2"/>
  </si>
  <si>
    <t>製造業</t>
  </si>
  <si>
    <t>KOTO-KU</t>
    <phoneticPr fontId="2"/>
  </si>
  <si>
    <t>パスポート種別</t>
    <rPh sb="5" eb="7">
      <t>シュベツ</t>
    </rPh>
    <phoneticPr fontId="2"/>
  </si>
  <si>
    <t>JL21</t>
    <phoneticPr fontId="2"/>
  </si>
  <si>
    <t>abc@com</t>
    <phoneticPr fontId="2"/>
  </si>
  <si>
    <t>RYOKO</t>
  </si>
  <si>
    <t>TABI　TARO</t>
    <phoneticPr fontId="2"/>
  </si>
  <si>
    <t>出生地</t>
    <rPh sb="0" eb="3">
      <t>シュッセイチ</t>
    </rPh>
    <phoneticPr fontId="2"/>
  </si>
  <si>
    <t>中国以外</t>
    <rPh sb="0" eb="2">
      <t>チュウゴク</t>
    </rPh>
    <rPh sb="2" eb="4">
      <t>イガイ</t>
    </rPh>
    <phoneticPr fontId="2"/>
  </si>
  <si>
    <t>BeiJing</t>
    <phoneticPr fontId="2"/>
  </si>
  <si>
    <t>Changping Qu</t>
    <phoneticPr fontId="2"/>
  </si>
  <si>
    <t>日</t>
    <rPh sb="0" eb="1">
      <t>ヒ</t>
    </rPh>
    <phoneticPr fontId="2"/>
  </si>
  <si>
    <t>その他</t>
    <rPh sb="2" eb="3">
      <t>タ</t>
    </rPh>
    <phoneticPr fontId="2"/>
  </si>
  <si>
    <t>査証有効期間</t>
    <rPh sb="0" eb="2">
      <t>サショウ</t>
    </rPh>
    <rPh sb="2" eb="6">
      <t>ユウコウキカン</t>
    </rPh>
    <phoneticPr fontId="2"/>
  </si>
  <si>
    <t>最長滞在日数</t>
    <rPh sb="0" eb="4">
      <t>サイチョウタイザイ</t>
    </rPh>
    <rPh sb="4" eb="6">
      <t>ニッスウ</t>
    </rPh>
    <phoneticPr fontId="2"/>
  </si>
  <si>
    <t>入国回数</t>
    <rPh sb="0" eb="4">
      <t>ニュウコクカイスウ</t>
    </rPh>
    <phoneticPr fontId="2"/>
  </si>
  <si>
    <t>5-6-52, TOYOSU, KOTO-KU, Tokyo,</t>
    <phoneticPr fontId="2"/>
  </si>
  <si>
    <t>Sales</t>
    <phoneticPr fontId="2"/>
  </si>
  <si>
    <t>taro.ryoko@com</t>
    <phoneticPr fontId="2"/>
  </si>
  <si>
    <t>Beijing</t>
    <phoneticPr fontId="2"/>
  </si>
  <si>
    <t>Chaoyang Qu</t>
    <phoneticPr fontId="2"/>
  </si>
  <si>
    <t>THAILAND</t>
    <phoneticPr fontId="2"/>
  </si>
  <si>
    <t>GHANA</t>
    <phoneticPr fontId="2"/>
  </si>
  <si>
    <t>MALI</t>
    <phoneticPr fontId="2"/>
  </si>
  <si>
    <t>SPAIN</t>
    <phoneticPr fontId="2"/>
  </si>
  <si>
    <t>MALAYSIA</t>
    <phoneticPr fontId="2"/>
  </si>
  <si>
    <t>The University of Tokyo</t>
    <phoneticPr fontId="2"/>
  </si>
  <si>
    <t>Law</t>
    <phoneticPr fontId="2"/>
  </si>
  <si>
    <t>HANAKO</t>
  </si>
  <si>
    <t>TANAKA</t>
    <phoneticPr fontId="2"/>
  </si>
  <si>
    <t>男</t>
    <rPh sb="0" eb="1">
      <t>オトコ</t>
    </rPh>
    <phoneticPr fontId="2"/>
  </si>
  <si>
    <t>女</t>
    <rPh sb="0" eb="1">
      <t>オンナ</t>
    </rPh>
    <phoneticPr fontId="2"/>
  </si>
  <si>
    <t>職業</t>
    <rPh sb="0" eb="2">
      <t>ショクギョウ</t>
    </rPh>
    <phoneticPr fontId="2"/>
  </si>
  <si>
    <t>会社員</t>
    <rPh sb="0" eb="3">
      <t>カイシャイン</t>
    </rPh>
    <phoneticPr fontId="2"/>
  </si>
  <si>
    <t xml:space="preserve">SUZUKI ICHIRO </t>
    <phoneticPr fontId="2"/>
  </si>
  <si>
    <t>中国での状況</t>
    <rPh sb="4" eb="6">
      <t>ジョウキョウ</t>
    </rPh>
    <phoneticPr fontId="2"/>
  </si>
  <si>
    <t>居留</t>
    <rPh sb="0" eb="2">
      <t>キョリュウ</t>
    </rPh>
    <phoneticPr fontId="2"/>
  </si>
  <si>
    <t>TABIKO</t>
    <phoneticPr fontId="2"/>
  </si>
  <si>
    <t>申請場所</t>
  </si>
  <si>
    <t>KANAKO</t>
    <phoneticPr fontId="2"/>
  </si>
  <si>
    <t>ICHIRO</t>
    <phoneticPr fontId="2"/>
  </si>
  <si>
    <t>1 E. Liangmaqiao St.</t>
    <phoneticPr fontId="2"/>
  </si>
  <si>
    <t>上海佳途国際旅行社有限公司</t>
    <phoneticPr fontId="2"/>
  </si>
  <si>
    <t>5-6-52, TOYOSU, KOTO-KU</t>
    <phoneticPr fontId="2"/>
  </si>
  <si>
    <t>国名1</t>
  </si>
  <si>
    <t>BELGUIM</t>
    <phoneticPr fontId="2"/>
  </si>
  <si>
    <t>AUSTRIA</t>
    <phoneticPr fontId="2"/>
  </si>
  <si>
    <t>FRANCE</t>
    <phoneticPr fontId="2"/>
  </si>
  <si>
    <t>はい(固定)</t>
    <rPh sb="3" eb="5">
      <t>コテイ</t>
    </rPh>
    <phoneticPr fontId="2"/>
  </si>
  <si>
    <t>質問項目RPA用</t>
    <rPh sb="7" eb="8">
      <t>ヨウ</t>
    </rPh>
    <phoneticPr fontId="2"/>
  </si>
  <si>
    <t>シート名「個人情報の取扱について」をご一読いただき、内容について同意されますか？</t>
  </si>
  <si>
    <t>パスポートスペル(名+Middle Name)</t>
  </si>
  <si>
    <t>旧姓パスポートスペル(姓名)</t>
  </si>
  <si>
    <t>出生地（中国か、それ以外か）</t>
  </si>
  <si>
    <t>婚姻状況</t>
  </si>
  <si>
    <t>国籍</t>
  </si>
  <si>
    <t>国籍国での身分証番号</t>
  </si>
  <si>
    <t>その他の国籍をお持ちですか？</t>
  </si>
  <si>
    <t>その他の国籍</t>
  </si>
  <si>
    <t>他の国籍の身分証番号</t>
  </si>
  <si>
    <t>他の国籍のパスポート番号</t>
  </si>
  <si>
    <t>他の国籍の身分証番号/パスポート番号を記入できない理由</t>
  </si>
  <si>
    <t>上記の国籍が中国ですか、それ以外ですか？</t>
  </si>
  <si>
    <t>過去の他の国籍</t>
  </si>
  <si>
    <t>中国の身分証番号</t>
  </si>
  <si>
    <t>中国のパスポート番号</t>
  </si>
  <si>
    <t>中国の身分証番号/パスポート番号を記入できない理由</t>
  </si>
  <si>
    <t>パスポート種別</t>
  </si>
  <si>
    <t>パスポート番号</t>
  </si>
  <si>
    <t>パスポート発行国</t>
  </si>
  <si>
    <t>パスポート発行場所</t>
  </si>
  <si>
    <t>旅券有効期限(年)</t>
  </si>
  <si>
    <t>旅券有効期限(月)</t>
  </si>
  <si>
    <t>旅券有効期限(日)</t>
  </si>
  <si>
    <t>現在まで勤務していますか？</t>
  </si>
  <si>
    <t>退社年月日(年)</t>
  </si>
  <si>
    <t>退社年月日(月)</t>
  </si>
  <si>
    <t>退社年月日(日)</t>
  </si>
  <si>
    <t>業種</t>
  </si>
  <si>
    <t>勤務先会社電話番号（国番号）</t>
  </si>
  <si>
    <t>「別シート：前職記入欄」へ記載ください。</t>
  </si>
  <si>
    <t>最終学歴の学校名</t>
  </si>
  <si>
    <t>学位</t>
  </si>
  <si>
    <t>専攻</t>
  </si>
  <si>
    <t>現住所国名</t>
  </si>
  <si>
    <t>現住所(都道府県)</t>
  </si>
  <si>
    <t>現住所(市区町村)</t>
  </si>
  <si>
    <t>現住所郵便番号</t>
  </si>
  <si>
    <t>携帯電話番号</t>
  </si>
  <si>
    <t>固定電話番号（国番号）</t>
  </si>
  <si>
    <t>固定電話番号</t>
  </si>
  <si>
    <t>配偶者パスポートスペル(姓)</t>
  </si>
  <si>
    <t>配偶者パスポートスペル(名)</t>
  </si>
  <si>
    <t>配偶者の国籍</t>
  </si>
  <si>
    <t>配偶者の職業</t>
  </si>
  <si>
    <t>詳細（その他の場合）</t>
  </si>
  <si>
    <t>配偶者の生年月日(年)</t>
  </si>
  <si>
    <t>配偶者の生年月日(月)</t>
  </si>
  <si>
    <t>配偶者の生年月日(日)</t>
  </si>
  <si>
    <t>配偶者の出生地（中国か、それ以外か）</t>
  </si>
  <si>
    <t>お父様はご存命ですか？</t>
  </si>
  <si>
    <t>お父様パスポートスペル(姓)</t>
  </si>
  <si>
    <t>お父様パスポートスペル(名)</t>
  </si>
  <si>
    <t>お父様国籍</t>
  </si>
  <si>
    <t>お父様の生年月日(年)</t>
  </si>
  <si>
    <t>お父様の生年月日(月)</t>
  </si>
  <si>
    <t>お父様の生年月日(日)</t>
  </si>
  <si>
    <t>お父様の状況</t>
  </si>
  <si>
    <t>お母様はご存命ですか？</t>
  </si>
  <si>
    <t>お母様パスポートスペル(姓)</t>
  </si>
  <si>
    <t>お母様パスポートスペル(名)</t>
  </si>
  <si>
    <t>お母様国籍</t>
  </si>
  <si>
    <t>お母様の生年月日(年)</t>
  </si>
  <si>
    <t>お母様の生年月日(月)</t>
  </si>
  <si>
    <t>お母様の生年月日(日)</t>
  </si>
  <si>
    <t>お母様の状況</t>
  </si>
  <si>
    <t>お子様はいますか？</t>
  </si>
  <si>
    <t>「別シート：子供情報記入欄」へ記載ください。</t>
  </si>
  <si>
    <t>上記の方以外で直系家族が中国にいますか？</t>
  </si>
  <si>
    <t>「別シート：直系家族情報記入欄」へ記載ください。</t>
  </si>
  <si>
    <t>査証カテゴリー</t>
  </si>
  <si>
    <t>査証有効期間(ヶ月)</t>
  </si>
  <si>
    <t>入国回数</t>
  </si>
  <si>
    <t>最長滞在日数(日)</t>
  </si>
  <si>
    <t>申請タイプ</t>
  </si>
  <si>
    <t>現地入国日(年)</t>
  </si>
  <si>
    <t>現地入国日(月)</t>
  </si>
  <si>
    <t>現地入国日(日)</t>
  </si>
  <si>
    <t>入国便名</t>
  </si>
  <si>
    <t>滞在住所</t>
  </si>
  <si>
    <t>滞在地到着日(年)</t>
  </si>
  <si>
    <t>滞在地到着日(月)</t>
  </si>
  <si>
    <t>滞在地到着日(日)</t>
  </si>
  <si>
    <t>滞在地出発日(年)</t>
  </si>
  <si>
    <t>滞在地出発日(月)</t>
  </si>
  <si>
    <t>滞在地出発日(日)</t>
  </si>
  <si>
    <t>現地出国日(年)</t>
  </si>
  <si>
    <t>現地出国日(月)</t>
  </si>
  <si>
    <t>現地出国日(日)</t>
  </si>
  <si>
    <t>出国便名</t>
  </si>
  <si>
    <t>現地招聘元会社名</t>
  </si>
  <si>
    <t>現地招聘元会社電話番号（国番号）</t>
  </si>
  <si>
    <t>現地招聘元会社電話番号</t>
  </si>
  <si>
    <t>現地招聘元会社メールアドレス</t>
  </si>
  <si>
    <t>現地招聘元会社郵便番号</t>
  </si>
  <si>
    <t>緊急連絡先パスポートスペル(姓)</t>
  </si>
  <si>
    <t>緊急連絡先パスポートスペル(名)</t>
  </si>
  <si>
    <t>関係性</t>
  </si>
  <si>
    <t>電話番号（国番号）</t>
  </si>
  <si>
    <t>電話番号</t>
  </si>
  <si>
    <t>費用負担先会社名</t>
  </si>
  <si>
    <t>住所</t>
  </si>
  <si>
    <t>国名</t>
  </si>
  <si>
    <t>パスポートに併記されている同行者がいますか？</t>
  </si>
  <si>
    <t>パスポートスペル(名)</t>
  </si>
  <si>
    <t>過去に中国査証を取得したことはありますか？</t>
  </si>
  <si>
    <t>VISAカテゴリー</t>
  </si>
  <si>
    <t>VISA番号</t>
  </si>
  <si>
    <t>VISA発行地</t>
  </si>
  <si>
    <t>発給年月日(年)</t>
  </si>
  <si>
    <t>発給年月日(月)</t>
  </si>
  <si>
    <t>発給年月日(日)</t>
  </si>
  <si>
    <t>現パスポートでのビザ申請で指紋採取を受けたことがありますか？</t>
  </si>
  <si>
    <t>指紋採取年月日(年)</t>
  </si>
  <si>
    <t>指紋採取年月日(月)</t>
  </si>
  <si>
    <t>指紋採取年月日(日)</t>
  </si>
  <si>
    <t>指紋採取国</t>
  </si>
  <si>
    <t>採取都市</t>
  </si>
  <si>
    <t>中国の「居留許可」を取得したことがありますか？</t>
  </si>
  <si>
    <t>居留許可番号</t>
  </si>
  <si>
    <t>国名2</t>
  </si>
  <si>
    <t>国名3</t>
  </si>
  <si>
    <t>「別シート：直近12か月以内の渡航歴記入欄」へ記載ください。</t>
  </si>
  <si>
    <t>中国査証の発給拒否又は中国入国拒否を受けた
ことがありますか？</t>
  </si>
  <si>
    <t>以前、中国査証の取り消しをされたことがありますか？</t>
  </si>
  <si>
    <t>中国への不法入国、不法滞在、不法就労したことがありますか？</t>
  </si>
  <si>
    <t>中国や他の国での犯罪歴はありますか？</t>
  </si>
  <si>
    <t>重篤な精神疾患または感染症を患っていますか？</t>
  </si>
  <si>
    <t>過去30日以内に感染症が流行している国・地区へ行ったことはありますか？</t>
  </si>
  <si>
    <t>銃器、爆発物、各施設、生物学、化学に関する特殊技能がありますか？または、前記に関する特殊訓練をうけたことがありまか？</t>
  </si>
  <si>
    <t>兵役の経験はありますか？</t>
  </si>
  <si>
    <t>軍事性組織、民間軍事部隊、ゲリラ、反乱組織に参加したり、またはその組織に所属していたことはありますか？</t>
  </si>
  <si>
    <t>職業以外で、いずれかの専門機構、社会機構、慈善団体などに所属していますか？</t>
  </si>
  <si>
    <t>表明しておくべき事項は他にありますか？</t>
  </si>
  <si>
    <t>トルコ、パキスタンへの渡航歴が過去に1回でもありますか？</t>
  </si>
  <si>
    <t>生年月日(年)1.3</t>
    <phoneticPr fontId="2"/>
  </si>
  <si>
    <t>生年月日(月)1.3</t>
    <phoneticPr fontId="2"/>
  </si>
  <si>
    <t>生年月日(日)1.3</t>
    <phoneticPr fontId="2"/>
  </si>
  <si>
    <t>性別1.4</t>
    <phoneticPr fontId="2"/>
  </si>
  <si>
    <t>出生国（中国以外の場合）1.5</t>
    <phoneticPr fontId="2"/>
  </si>
  <si>
    <t>出生地（都道府県）1.5</t>
    <phoneticPr fontId="2"/>
  </si>
  <si>
    <t>メールアドレス1.5</t>
    <phoneticPr fontId="2"/>
  </si>
  <si>
    <t>パスポートスペル(姓)1.2</t>
    <phoneticPr fontId="2"/>
  </si>
  <si>
    <t>出生国（中国以外の場合）1.14</t>
    <phoneticPr fontId="2"/>
  </si>
  <si>
    <t>出生地（都道府県）1.14</t>
    <phoneticPr fontId="2"/>
  </si>
  <si>
    <t>中国での出生地（市区町村）1.14</t>
    <phoneticPr fontId="2"/>
  </si>
  <si>
    <t>該当なしの理由1.15</t>
    <phoneticPr fontId="2"/>
  </si>
  <si>
    <t>中国在住ですか？1.15</t>
    <phoneticPr fontId="2"/>
  </si>
  <si>
    <t>該当なしの理由1.16</t>
    <phoneticPr fontId="2"/>
  </si>
  <si>
    <t>中国在住ですか？1.16</t>
    <phoneticPr fontId="2"/>
  </si>
  <si>
    <t>申請者との関係3.1</t>
    <phoneticPr fontId="2"/>
  </si>
  <si>
    <t>メールアドレス3.2</t>
    <phoneticPr fontId="2"/>
  </si>
  <si>
    <t>申請者との関係3.3</t>
    <phoneticPr fontId="2"/>
  </si>
  <si>
    <t>パスポートスペル(姓)3.4</t>
    <phoneticPr fontId="2"/>
  </si>
  <si>
    <t>性別3.4</t>
    <phoneticPr fontId="2"/>
  </si>
  <si>
    <t>生年月日(年)3.4</t>
    <phoneticPr fontId="2"/>
  </si>
  <si>
    <t>生年月日(月)3.4</t>
    <phoneticPr fontId="2"/>
  </si>
  <si>
    <t>生年月日(日)3.4</t>
    <phoneticPr fontId="2"/>
  </si>
  <si>
    <t>子供情報記入欄</t>
  </si>
  <si>
    <t xml:space="preserve">直系家族情報記入欄 </t>
  </si>
  <si>
    <t>直近12か月以内の渡航歴記入欄</t>
  </si>
  <si>
    <t>前職記入欄</t>
  </si>
  <si>
    <t>5-6-52,TOYOSU</t>
    <phoneticPr fontId="2"/>
  </si>
  <si>
    <t>Boss</t>
    <phoneticPr fontId="2"/>
  </si>
  <si>
    <t>Colleague</t>
    <phoneticPr fontId="2"/>
  </si>
  <si>
    <t>Mother</t>
    <phoneticPr fontId="2"/>
  </si>
  <si>
    <t>Child</t>
    <phoneticPr fontId="2"/>
  </si>
  <si>
    <t>現在所持している国籍国以外での永住権をお持ちですか？</t>
    <rPh sb="0" eb="2">
      <t>ゲンザイ</t>
    </rPh>
    <rPh sb="2" eb="4">
      <t>ショジ</t>
    </rPh>
    <rPh sb="20" eb="21">
      <t>モ</t>
    </rPh>
    <phoneticPr fontId="2"/>
  </si>
  <si>
    <t>現在所持している国籍国以外での永住権のある国</t>
    <rPh sb="8" eb="11">
      <t>コクセキコク</t>
    </rPh>
    <rPh sb="11" eb="13">
      <t>イガイ</t>
    </rPh>
    <rPh sb="15" eb="18">
      <t>エイジュウケン</t>
    </rPh>
    <rPh sb="21" eb="22">
      <t>クニ</t>
    </rPh>
    <phoneticPr fontId="2"/>
  </si>
  <si>
    <t>過去に現在所持している国籍国以外の国籍をお持ちでしたか？</t>
    <rPh sb="0" eb="2">
      <t>カコ</t>
    </rPh>
    <rPh sb="17" eb="19">
      <t>コクセキ</t>
    </rPh>
    <rPh sb="21" eb="22">
      <t>モ</t>
    </rPh>
    <phoneticPr fontId="2"/>
  </si>
  <si>
    <t>前職はいくつありますか？（最大4つまで記入ください。）</t>
    <rPh sb="0" eb="2">
      <t>ゼンショク</t>
    </rPh>
    <rPh sb="13" eb="15">
      <t>サイダイ</t>
    </rPh>
    <rPh sb="19" eb="21">
      <t>キニュウ</t>
    </rPh>
    <phoneticPr fontId="2"/>
  </si>
  <si>
    <t>転職回数</t>
    <rPh sb="0" eb="2">
      <t>テンショク</t>
    </rPh>
    <rPh sb="2" eb="4">
      <t>カイスウ</t>
    </rPh>
    <phoneticPr fontId="2"/>
  </si>
  <si>
    <t>渡航国1</t>
    <phoneticPr fontId="2"/>
  </si>
  <si>
    <t>渡航国2</t>
  </si>
  <si>
    <t>渡航国3</t>
  </si>
  <si>
    <t>渡航国4</t>
  </si>
  <si>
    <t>渡航国5</t>
  </si>
  <si>
    <t>渡航国6</t>
  </si>
  <si>
    <t>渡航国7</t>
  </si>
  <si>
    <t>渡航国8</t>
  </si>
  <si>
    <t>渡航国9</t>
  </si>
  <si>
    <t>渡航国10</t>
  </si>
  <si>
    <t>渡航国11</t>
  </si>
  <si>
    <t>渡航国12</t>
  </si>
  <si>
    <t>渡航国13</t>
  </si>
  <si>
    <t>渡航国14</t>
  </si>
  <si>
    <t>渡航国15</t>
  </si>
  <si>
    <t>渡航国16</t>
  </si>
  <si>
    <t>渡航国17</t>
  </si>
  <si>
    <t>渡航国18</t>
  </si>
  <si>
    <t>渡航国19</t>
  </si>
  <si>
    <t>渡航国20</t>
  </si>
  <si>
    <t>渡航国21</t>
  </si>
  <si>
    <t>渡航国22</t>
  </si>
  <si>
    <t>渡航国23</t>
  </si>
  <si>
    <t>渡航国24</t>
  </si>
  <si>
    <t>渡航国25</t>
  </si>
  <si>
    <t>直系家族1氏名</t>
  </si>
  <si>
    <t>直系家族2氏名</t>
  </si>
  <si>
    <t>直系家族3氏名</t>
  </si>
  <si>
    <t>直系家族4氏名</t>
  </si>
  <si>
    <t>直系家族5氏名</t>
  </si>
  <si>
    <t>子供の数</t>
    <rPh sb="0" eb="2">
      <t>コドモ</t>
    </rPh>
    <rPh sb="3" eb="4">
      <t>カズ</t>
    </rPh>
    <phoneticPr fontId="2"/>
  </si>
  <si>
    <t>お子様は何名いらっしゃいますか？（最大5名まで記入ください。）</t>
    <rPh sb="5" eb="6">
      <t>メイ</t>
    </rPh>
    <phoneticPr fontId="2"/>
  </si>
  <si>
    <t>直径家族は何名いらっしゃいますか？（最大5名まで記入ください。）</t>
    <phoneticPr fontId="2"/>
  </si>
  <si>
    <t>帰化後今回が初めての中国査証申請か</t>
    <phoneticPr fontId="2"/>
  </si>
  <si>
    <t>州</t>
  </si>
  <si>
    <t>AnHui</t>
  </si>
  <si>
    <t>ChongQing</t>
    <phoneticPr fontId="2"/>
  </si>
  <si>
    <t>FuJian</t>
    <phoneticPr fontId="2"/>
  </si>
  <si>
    <t>GanSu</t>
    <phoneticPr fontId="2"/>
  </si>
  <si>
    <t>GuangDong</t>
    <phoneticPr fontId="2"/>
  </si>
  <si>
    <t>GuangXi</t>
    <phoneticPr fontId="2"/>
  </si>
  <si>
    <t>GuiZhou</t>
    <phoneticPr fontId="2"/>
  </si>
  <si>
    <t>HaiNan</t>
    <phoneticPr fontId="2"/>
  </si>
  <si>
    <t>HeBei</t>
    <phoneticPr fontId="2"/>
  </si>
  <si>
    <t>HeNan</t>
    <phoneticPr fontId="2"/>
  </si>
  <si>
    <t>HeiLongJiang</t>
    <phoneticPr fontId="2"/>
  </si>
  <si>
    <t>HuBei</t>
    <phoneticPr fontId="2"/>
  </si>
  <si>
    <t>HuNan</t>
    <phoneticPr fontId="2"/>
  </si>
  <si>
    <t>JiLin</t>
    <phoneticPr fontId="2"/>
  </si>
  <si>
    <t>JiangSu</t>
    <phoneticPr fontId="2"/>
  </si>
  <si>
    <t>JiangXi</t>
    <phoneticPr fontId="2"/>
  </si>
  <si>
    <t>LiaoNing</t>
    <phoneticPr fontId="2"/>
  </si>
  <si>
    <t>NeiMengGu</t>
    <phoneticPr fontId="2"/>
  </si>
  <si>
    <t>NingXia</t>
    <phoneticPr fontId="2"/>
  </si>
  <si>
    <t>QingHai</t>
    <phoneticPr fontId="2"/>
  </si>
  <si>
    <t>ShaanXi</t>
    <phoneticPr fontId="2"/>
  </si>
  <si>
    <t>ShanDong</t>
    <phoneticPr fontId="2"/>
  </si>
  <si>
    <t>ShanXi</t>
    <phoneticPr fontId="2"/>
  </si>
  <si>
    <t>ShangHai</t>
    <phoneticPr fontId="2"/>
  </si>
  <si>
    <t>SiChuan</t>
    <phoneticPr fontId="2"/>
  </si>
  <si>
    <t>TianJin</t>
    <phoneticPr fontId="2"/>
  </si>
  <si>
    <t>XiZang</t>
    <phoneticPr fontId="2"/>
  </si>
  <si>
    <t>XinJiang</t>
    <phoneticPr fontId="2"/>
  </si>
  <si>
    <t>YunNan</t>
    <phoneticPr fontId="2"/>
  </si>
  <si>
    <t>ZheJiang</t>
    <phoneticPr fontId="2"/>
  </si>
  <si>
    <t>AnHui</t>
    <phoneticPr fontId="2"/>
  </si>
  <si>
    <t>Anqing</t>
  </si>
  <si>
    <t>Chongqing</t>
  </si>
  <si>
    <t>Fuzhou</t>
    <phoneticPr fontId="2"/>
  </si>
  <si>
    <t>Baiyin</t>
  </si>
  <si>
    <t>Chaozhou</t>
    <phoneticPr fontId="2"/>
  </si>
  <si>
    <t>Beihai</t>
  </si>
  <si>
    <t>Anshun</t>
  </si>
  <si>
    <t>Baisha Lizu Zizhixian</t>
  </si>
  <si>
    <t>Baoding</t>
  </si>
  <si>
    <t>Anyang</t>
  </si>
  <si>
    <t>Da Hinggan Ling</t>
  </si>
  <si>
    <t>Enshi</t>
    <phoneticPr fontId="2"/>
  </si>
  <si>
    <t>Changde</t>
  </si>
  <si>
    <t>Baicheng</t>
  </si>
  <si>
    <t>Changzhou</t>
  </si>
  <si>
    <t>Fuzhou</t>
  </si>
  <si>
    <t>Anshan</t>
  </si>
  <si>
    <t>Alxa Meng</t>
  </si>
  <si>
    <t>Guyuan</t>
  </si>
  <si>
    <t>Golog</t>
  </si>
  <si>
    <t>AnKang</t>
  </si>
  <si>
    <t>Binzhou</t>
  </si>
  <si>
    <t>Changzhi</t>
  </si>
  <si>
    <t>Shanghai</t>
  </si>
  <si>
    <t>Aba</t>
  </si>
  <si>
    <t>Tianjin</t>
  </si>
  <si>
    <t>Lhasa</t>
  </si>
  <si>
    <t>Aksu</t>
  </si>
  <si>
    <t>Baoshan</t>
  </si>
  <si>
    <t>Hangzhou</t>
  </si>
  <si>
    <t>BeiJing</t>
  </si>
  <si>
    <t>Bengbu</t>
  </si>
  <si>
    <t>Longyan</t>
  </si>
  <si>
    <t>Dingxi</t>
  </si>
  <si>
    <t>Dongguan</t>
    <phoneticPr fontId="2"/>
  </si>
  <si>
    <t>Bose</t>
  </si>
  <si>
    <t>Bijie</t>
  </si>
  <si>
    <t>Baoting Lizu Miaozu Zizhixian</t>
  </si>
  <si>
    <t>Cangzhou</t>
  </si>
  <si>
    <t>Hebi</t>
  </si>
  <si>
    <t>Daqing</t>
  </si>
  <si>
    <t>Ezhou</t>
  </si>
  <si>
    <t>Changsha</t>
  </si>
  <si>
    <t>Baishan</t>
  </si>
  <si>
    <t>Huai'an</t>
  </si>
  <si>
    <t>Ganzhou</t>
  </si>
  <si>
    <t>Benxi</t>
  </si>
  <si>
    <t>Baotou</t>
  </si>
  <si>
    <t>Shizuishan</t>
  </si>
  <si>
    <t>Haibei</t>
  </si>
  <si>
    <t>Baoji</t>
  </si>
  <si>
    <t>Dezhou</t>
  </si>
  <si>
    <t>Datong</t>
  </si>
  <si>
    <t>Bazhong</t>
  </si>
  <si>
    <t>Linzhi Shi</t>
  </si>
  <si>
    <t>Altay</t>
  </si>
  <si>
    <t>Chuxiong</t>
  </si>
  <si>
    <t>Huzhou</t>
  </si>
  <si>
    <t>ChongQing</t>
  </si>
  <si>
    <t>Bozhou</t>
  </si>
  <si>
    <t>Nanping</t>
  </si>
  <si>
    <t>Gannan</t>
  </si>
  <si>
    <t>Foshan</t>
  </si>
  <si>
    <t>Chongzuo</t>
  </si>
  <si>
    <t>Guiyang</t>
  </si>
  <si>
    <t>Changjiang Lizu Zizhixian</t>
  </si>
  <si>
    <t>Chengde</t>
  </si>
  <si>
    <t>Jiaozuo</t>
  </si>
  <si>
    <t>Harbin</t>
  </si>
  <si>
    <t>Huanggang</t>
  </si>
  <si>
    <t>Chenzhou</t>
  </si>
  <si>
    <t>Changchun</t>
  </si>
  <si>
    <t>Lianyungang</t>
  </si>
  <si>
    <t>Ji'an</t>
  </si>
  <si>
    <t>Chaoyang</t>
  </si>
  <si>
    <t>Bayannur</t>
  </si>
  <si>
    <t>Wuzhong</t>
  </si>
  <si>
    <t>Haidong</t>
  </si>
  <si>
    <t>Hanzhong</t>
  </si>
  <si>
    <t>Dongying</t>
  </si>
  <si>
    <t>Jincheng</t>
  </si>
  <si>
    <t>Chengdu</t>
  </si>
  <si>
    <t>Nagqu</t>
  </si>
  <si>
    <t>Bayingolin Mongol</t>
  </si>
  <si>
    <t>Dali</t>
  </si>
  <si>
    <t>Jiaxing</t>
  </si>
  <si>
    <t>FuJian</t>
  </si>
  <si>
    <t>Chizhou</t>
  </si>
  <si>
    <t>Ningde</t>
  </si>
  <si>
    <t>Jiayuguan</t>
  </si>
  <si>
    <t>Guangzhou</t>
  </si>
  <si>
    <t>Fangchenggang</t>
  </si>
  <si>
    <t>Liupanshui</t>
  </si>
  <si>
    <t>Chengmai Qu</t>
  </si>
  <si>
    <t>Handan</t>
  </si>
  <si>
    <t>Kaifeng</t>
  </si>
  <si>
    <t>Hegang</t>
  </si>
  <si>
    <t>Huangshi</t>
  </si>
  <si>
    <t>Hengyang</t>
  </si>
  <si>
    <t>Jilin</t>
  </si>
  <si>
    <t>Nanjing</t>
  </si>
  <si>
    <t>Jingdezhen</t>
  </si>
  <si>
    <t>Dalian</t>
  </si>
  <si>
    <t>Chifeng</t>
  </si>
  <si>
    <t>Yinchuan</t>
  </si>
  <si>
    <t>Hainan</t>
  </si>
  <si>
    <t>Shangluo</t>
  </si>
  <si>
    <t>Heze</t>
  </si>
  <si>
    <t>Jinzhong</t>
  </si>
  <si>
    <t>Dazhou</t>
  </si>
  <si>
    <t>Ngari</t>
  </si>
  <si>
    <t>Bortala Mongol</t>
  </si>
  <si>
    <t>Dehong</t>
  </si>
  <si>
    <t>Jinhua</t>
  </si>
  <si>
    <t>GanSu</t>
  </si>
  <si>
    <t>Chuzhou</t>
  </si>
  <si>
    <t>Putian</t>
  </si>
  <si>
    <t>Jinchang</t>
  </si>
  <si>
    <t>Heyuan</t>
  </si>
  <si>
    <t>Guigang</t>
  </si>
  <si>
    <t>Qiandongnan</t>
  </si>
  <si>
    <t>Danzhou Shi</t>
  </si>
  <si>
    <t>Hengshui</t>
  </si>
  <si>
    <t>Luohe</t>
  </si>
  <si>
    <t>Heihe</t>
  </si>
  <si>
    <t>Jingmen</t>
  </si>
  <si>
    <t>Huaihua</t>
  </si>
  <si>
    <t>Liaoyuan</t>
  </si>
  <si>
    <t>Nantong</t>
  </si>
  <si>
    <t>Jiujiang</t>
  </si>
  <si>
    <t>Dandong</t>
  </si>
  <si>
    <t>Hohhot</t>
  </si>
  <si>
    <t>Zhongwei</t>
  </si>
  <si>
    <t>Haixi</t>
  </si>
  <si>
    <t>Tongchuan</t>
  </si>
  <si>
    <t>Jinan</t>
  </si>
  <si>
    <t>Linfen</t>
  </si>
  <si>
    <t>Deyang</t>
  </si>
  <si>
    <t>Qamdo</t>
  </si>
  <si>
    <t>Changji</t>
  </si>
  <si>
    <t>Dêqên</t>
  </si>
  <si>
    <t>Lishui</t>
  </si>
  <si>
    <t>GuangDong</t>
  </si>
  <si>
    <t>Fuyang</t>
  </si>
  <si>
    <t>Quanzhou</t>
  </si>
  <si>
    <t>Jiuquan</t>
  </si>
  <si>
    <t>Huizhou</t>
  </si>
  <si>
    <t>Guilin</t>
  </si>
  <si>
    <t>Qiannan</t>
  </si>
  <si>
    <t>Dingan Xian</t>
  </si>
  <si>
    <t>Langfang</t>
  </si>
  <si>
    <t>Luoyang</t>
  </si>
  <si>
    <t>Jiamusi</t>
  </si>
  <si>
    <t>Jingzhou</t>
  </si>
  <si>
    <t>Loudi</t>
  </si>
  <si>
    <t>Siping</t>
  </si>
  <si>
    <t>Suqian</t>
  </si>
  <si>
    <t>Nanchang</t>
  </si>
  <si>
    <t>Fushun</t>
  </si>
  <si>
    <t>Hulun Buir</t>
  </si>
  <si>
    <t>Huangnan</t>
  </si>
  <si>
    <t>Weinan</t>
  </si>
  <si>
    <t>Jining</t>
  </si>
  <si>
    <t>Lüliang</t>
  </si>
  <si>
    <t>Garzê</t>
  </si>
  <si>
    <t>Shannan</t>
  </si>
  <si>
    <t>Hami</t>
  </si>
  <si>
    <t>Honghe</t>
  </si>
  <si>
    <t>Ningbo</t>
  </si>
  <si>
    <t>GuangXi</t>
  </si>
  <si>
    <t>Hefei</t>
  </si>
  <si>
    <t>Sanming</t>
  </si>
  <si>
    <t>Lanzhou</t>
  </si>
  <si>
    <t>Jiangmen</t>
  </si>
  <si>
    <t>Hechi</t>
  </si>
  <si>
    <t>Qianxinan</t>
  </si>
  <si>
    <t>Dongfang Shi</t>
  </si>
  <si>
    <t>Qian'an Shi</t>
  </si>
  <si>
    <t>Nanyang</t>
  </si>
  <si>
    <t>Jixi</t>
  </si>
  <si>
    <t>Qianjiang</t>
  </si>
  <si>
    <t>Shaoyang</t>
  </si>
  <si>
    <t>Songyuan</t>
  </si>
  <si>
    <t>Suzhou</t>
  </si>
  <si>
    <t>Pingxiang</t>
  </si>
  <si>
    <t>Fuxin</t>
  </si>
  <si>
    <t>Ordos</t>
  </si>
  <si>
    <t>Xining</t>
  </si>
  <si>
    <t>Xi'an</t>
  </si>
  <si>
    <t>Laiwu</t>
  </si>
  <si>
    <t>Shuozhou</t>
  </si>
  <si>
    <t>Guangan</t>
  </si>
  <si>
    <t>Xigazê</t>
  </si>
  <si>
    <t>Hotan</t>
  </si>
  <si>
    <t>Kunming</t>
  </si>
  <si>
    <t>Quzhou</t>
  </si>
  <si>
    <t>GuiZhou</t>
  </si>
  <si>
    <t>Huaibei</t>
  </si>
  <si>
    <t>Xiamen</t>
  </si>
  <si>
    <t>Linxia</t>
  </si>
  <si>
    <t>Jieyang</t>
  </si>
  <si>
    <t>Hezhou</t>
  </si>
  <si>
    <t>Tongren</t>
  </si>
  <si>
    <t>Haikou</t>
  </si>
  <si>
    <t>Qinhuangdao</t>
  </si>
  <si>
    <t>Pingdingshan</t>
  </si>
  <si>
    <t>MudanJiang</t>
  </si>
  <si>
    <t>Shennongjia</t>
  </si>
  <si>
    <t>Xiangtan</t>
  </si>
  <si>
    <t>Tonghua</t>
  </si>
  <si>
    <t>Taizhou</t>
  </si>
  <si>
    <t>Shangrao</t>
  </si>
  <si>
    <t>Huludao</t>
  </si>
  <si>
    <t>Tongliao</t>
  </si>
  <si>
    <t>Yushu</t>
  </si>
  <si>
    <t>Xianyang</t>
  </si>
  <si>
    <t>Liaocheng</t>
  </si>
  <si>
    <t>Taiyuan</t>
  </si>
  <si>
    <t>Guangyuan</t>
  </si>
  <si>
    <t>Ili Kazak</t>
  </si>
  <si>
    <t>Lijiang</t>
  </si>
  <si>
    <t>Shaoxing</t>
  </si>
  <si>
    <t>HaiNan</t>
  </si>
  <si>
    <t>Huainan</t>
  </si>
  <si>
    <t>Zhangzhou</t>
  </si>
  <si>
    <t>Longnan</t>
  </si>
  <si>
    <t>Maoming</t>
  </si>
  <si>
    <t>Laibin</t>
  </si>
  <si>
    <t>Zunyi</t>
  </si>
  <si>
    <t>Ledong Lizu Zizhixian</t>
  </si>
  <si>
    <t>Shijiazhuang</t>
  </si>
  <si>
    <t>Puyang</t>
  </si>
  <si>
    <t>Qiqihar</t>
  </si>
  <si>
    <t>Shiyan</t>
  </si>
  <si>
    <t>Xiangxi</t>
  </si>
  <si>
    <t>Yanbian</t>
  </si>
  <si>
    <t>Wuxi</t>
  </si>
  <si>
    <t>Xinyu</t>
  </si>
  <si>
    <t>Jinzhou</t>
  </si>
  <si>
    <t>Ulanqab</t>
  </si>
  <si>
    <t>Yan'an</t>
  </si>
  <si>
    <t>Linyi</t>
  </si>
  <si>
    <t>Xinzhou</t>
  </si>
  <si>
    <t>Leshan</t>
  </si>
  <si>
    <t>Karamay</t>
  </si>
  <si>
    <t>Lincang</t>
  </si>
  <si>
    <t>HeBei</t>
  </si>
  <si>
    <t>Huangshan</t>
  </si>
  <si>
    <t>Pingliang</t>
  </si>
  <si>
    <t>Meizhou</t>
  </si>
  <si>
    <t>Liuzhou</t>
  </si>
  <si>
    <t>Lingao Xian</t>
  </si>
  <si>
    <t>Tangshan</t>
  </si>
  <si>
    <t>Sanmenxia</t>
  </si>
  <si>
    <t>QitaiHe</t>
  </si>
  <si>
    <t>Suizhou</t>
  </si>
  <si>
    <t>Yiyang</t>
  </si>
  <si>
    <t>Xuzhou</t>
  </si>
  <si>
    <t>Yichun</t>
  </si>
  <si>
    <t>Liaoyang</t>
  </si>
  <si>
    <t>Wuhai</t>
  </si>
  <si>
    <t>Yulin</t>
  </si>
  <si>
    <t>Qingdao</t>
  </si>
  <si>
    <t>Yangquan</t>
  </si>
  <si>
    <t>Liangshan</t>
  </si>
  <si>
    <t>Kashi</t>
  </si>
  <si>
    <t>Nujiang</t>
  </si>
  <si>
    <t>Wenzhou</t>
  </si>
  <si>
    <t>HeNan</t>
  </si>
  <si>
    <t>Lu'an</t>
  </si>
  <si>
    <t>Qingyang</t>
  </si>
  <si>
    <t>Qingyuan</t>
  </si>
  <si>
    <t>Nanning</t>
  </si>
  <si>
    <t>Lingshui Lizu Zizhixian</t>
  </si>
  <si>
    <t>Xingtai</t>
  </si>
  <si>
    <t>Shangqiu</t>
  </si>
  <si>
    <t>ShuangyaShan</t>
  </si>
  <si>
    <t>Tianmen</t>
  </si>
  <si>
    <t>Yongzhou</t>
  </si>
  <si>
    <t>Yancheng</t>
  </si>
  <si>
    <t>Yingtan</t>
  </si>
  <si>
    <t>Panjin</t>
  </si>
  <si>
    <t>Xilin Gol Meng</t>
  </si>
  <si>
    <t>Rizhao</t>
  </si>
  <si>
    <t>Yuncheng</t>
  </si>
  <si>
    <t>Luzhou</t>
  </si>
  <si>
    <t>Kizilsu Kirgiz</t>
  </si>
  <si>
    <t>Pu'er</t>
  </si>
  <si>
    <t>Zhoushan</t>
  </si>
  <si>
    <t>HeiLongJiang</t>
  </si>
  <si>
    <t>Ma'anshan</t>
  </si>
  <si>
    <t>Tianshui</t>
  </si>
  <si>
    <t>Shantou</t>
  </si>
  <si>
    <t>Qinzhou</t>
  </si>
  <si>
    <t>Nansha</t>
  </si>
  <si>
    <t>Zhangjiakou</t>
  </si>
  <si>
    <t>Xinxiang</t>
  </si>
  <si>
    <t>Suihua</t>
  </si>
  <si>
    <t>Wuhan</t>
  </si>
  <si>
    <t>Yueyang</t>
  </si>
  <si>
    <t>Yangzhou</t>
  </si>
  <si>
    <t>Shenyang</t>
  </si>
  <si>
    <t>Xingan Meng</t>
  </si>
  <si>
    <t>Tai'an</t>
  </si>
  <si>
    <t>Meishan</t>
  </si>
  <si>
    <t>Tacheng</t>
  </si>
  <si>
    <t>Qujing</t>
  </si>
  <si>
    <t>HuBei</t>
  </si>
  <si>
    <t>Wuwei</t>
  </si>
  <si>
    <t>Shanwei</t>
  </si>
  <si>
    <t>Wuzhou</t>
  </si>
  <si>
    <t>Qionghai Shi</t>
  </si>
  <si>
    <t>Xinyang</t>
  </si>
  <si>
    <t>Xiangfan</t>
  </si>
  <si>
    <t>Zhangjiajie</t>
  </si>
  <si>
    <t>Zhenjiang</t>
  </si>
  <si>
    <t>Tieling</t>
  </si>
  <si>
    <t>Weifang</t>
  </si>
  <si>
    <t>Mianyang</t>
  </si>
  <si>
    <t>Turpan</t>
  </si>
  <si>
    <t>Wenshan</t>
  </si>
  <si>
    <t>HuNan</t>
  </si>
  <si>
    <t>Tongling</t>
  </si>
  <si>
    <t>Zhangye</t>
  </si>
  <si>
    <t>Shaoguan</t>
  </si>
  <si>
    <t>Qiongzhong Lizu Miaozu Zizhixian</t>
  </si>
  <si>
    <t>Xuchang</t>
  </si>
  <si>
    <t>Xianning</t>
  </si>
  <si>
    <t>Zhuzhou</t>
  </si>
  <si>
    <t>Yingkou</t>
  </si>
  <si>
    <t>Weihai</t>
  </si>
  <si>
    <t>Nanchong</t>
  </si>
  <si>
    <t>ürümqi</t>
  </si>
  <si>
    <t>Xishuangbanna</t>
  </si>
  <si>
    <t>JiLin</t>
  </si>
  <si>
    <t>Wuhu</t>
  </si>
  <si>
    <t>Shenzhen</t>
  </si>
  <si>
    <t>Sanya</t>
  </si>
  <si>
    <t>Zhengzhou</t>
  </si>
  <si>
    <t>Xiantao</t>
  </si>
  <si>
    <t>Yantai</t>
  </si>
  <si>
    <t>Neijiang</t>
  </si>
  <si>
    <t>Yuxi</t>
  </si>
  <si>
    <t>JiangSu</t>
  </si>
  <si>
    <t>Xuancheng</t>
  </si>
  <si>
    <t>Yangjiang</t>
  </si>
  <si>
    <t>Tunchang Xian</t>
  </si>
  <si>
    <t>Zhoukou</t>
  </si>
  <si>
    <t>Xiaogan</t>
  </si>
  <si>
    <t>Zaozhuang</t>
  </si>
  <si>
    <t>Panzhihua</t>
  </si>
  <si>
    <t>Zhaotong</t>
  </si>
  <si>
    <t>JiangXi</t>
  </si>
  <si>
    <t>Yunfu</t>
  </si>
  <si>
    <t>Wanning Qu</t>
  </si>
  <si>
    <t>Zhumadian</t>
  </si>
  <si>
    <t>Yichang</t>
  </si>
  <si>
    <t>Zibo</t>
  </si>
  <si>
    <t>Suining</t>
  </si>
  <si>
    <t>LiaoNing</t>
  </si>
  <si>
    <t>Zhanjiang</t>
  </si>
  <si>
    <t>Wenchang Qu</t>
  </si>
  <si>
    <t>Ya'an</t>
  </si>
  <si>
    <t>NeiMengGu</t>
  </si>
  <si>
    <t>Zhaoqing</t>
  </si>
  <si>
    <t>Wuzhishan Shi</t>
  </si>
  <si>
    <t>Yibin</t>
  </si>
  <si>
    <t>NingXia</t>
  </si>
  <si>
    <t>Zhongshan</t>
  </si>
  <si>
    <t>Zigong</t>
  </si>
  <si>
    <t>QingHai</t>
  </si>
  <si>
    <t>Zhuhai</t>
  </si>
  <si>
    <t>Ziyang</t>
  </si>
  <si>
    <t>ShaanXi</t>
  </si>
  <si>
    <t>ShanDong</t>
  </si>
  <si>
    <t>ShanXi</t>
  </si>
  <si>
    <t>ShangHai</t>
  </si>
  <si>
    <t>SiChuan</t>
  </si>
  <si>
    <t>TianJin</t>
  </si>
  <si>
    <t>XiZang</t>
  </si>
  <si>
    <t>XinJiang</t>
  </si>
  <si>
    <t>YunNan</t>
  </si>
  <si>
    <t>ZheJiang</t>
  </si>
  <si>
    <t>Chaozhou</t>
  </si>
  <si>
    <t>Enshi</t>
  </si>
  <si>
    <t>Daguan Qu</t>
  </si>
  <si>
    <t>Changping Qu</t>
  </si>
  <si>
    <t>Banan Qu</t>
  </si>
  <si>
    <t>Cangshan Qu</t>
  </si>
  <si>
    <t>Baiyin Qu</t>
  </si>
  <si>
    <t>Chao'an Qu</t>
  </si>
  <si>
    <t>Haicheng Qu</t>
  </si>
  <si>
    <t>Guanling Buyizu Miaozu Zizhixian</t>
  </si>
  <si>
    <t>Anguo Shi</t>
  </si>
  <si>
    <t>Anyang Xian</t>
  </si>
  <si>
    <t>Huma Xian</t>
  </si>
  <si>
    <t>Badong Xian</t>
  </si>
  <si>
    <t>Anxiang Xian</t>
  </si>
  <si>
    <t>Da'an Shi</t>
  </si>
  <si>
    <t>Huaining Xian</t>
  </si>
  <si>
    <t>Chaoyang Qu</t>
  </si>
  <si>
    <t>Beibei Qu</t>
  </si>
  <si>
    <t>Changle Qu</t>
  </si>
  <si>
    <t>Huining Xian</t>
  </si>
  <si>
    <t>Raoping Xian</t>
  </si>
  <si>
    <t>Hepu Xian</t>
  </si>
  <si>
    <t>Pingba Qu</t>
  </si>
  <si>
    <t>Anxin Xian</t>
  </si>
  <si>
    <t>Beiguan Qu</t>
  </si>
  <si>
    <t>Mohe Xian</t>
  </si>
  <si>
    <t>Enshi Shi</t>
  </si>
  <si>
    <t>Dingcheng Qu</t>
  </si>
  <si>
    <t>Taobei Qu</t>
  </si>
  <si>
    <t>Qianshan Xian</t>
  </si>
  <si>
    <t>Daxing Qu</t>
  </si>
  <si>
    <t>Bishan Qu</t>
  </si>
  <si>
    <t>Fuqing Shi</t>
  </si>
  <si>
    <t>Jingtai Xian</t>
  </si>
  <si>
    <t>Xiangqiao Qu</t>
  </si>
  <si>
    <t>Tieshangang Qu</t>
  </si>
  <si>
    <t>Puding Xian</t>
  </si>
  <si>
    <t>Boye Xian</t>
  </si>
  <si>
    <t>Hua Xian</t>
  </si>
  <si>
    <t>Tahe Xian</t>
  </si>
  <si>
    <t>Hefeng Xian</t>
  </si>
  <si>
    <t>Hanshou Xian</t>
  </si>
  <si>
    <t>Taonan Shi</t>
  </si>
  <si>
    <t>Susong Xian</t>
  </si>
  <si>
    <t>Dongcheng Qu</t>
  </si>
  <si>
    <t>Changshou Qu</t>
  </si>
  <si>
    <t>Gulou Qu</t>
  </si>
  <si>
    <t>Jingyuan Xian</t>
  </si>
  <si>
    <t>Yinhai Qu</t>
  </si>
  <si>
    <t>Xixiu Qu</t>
  </si>
  <si>
    <t>Dingxing Xian</t>
  </si>
  <si>
    <t>Linzhou Shi</t>
  </si>
  <si>
    <t>Jianshi Xian</t>
  </si>
  <si>
    <t>Jinshi Shi</t>
  </si>
  <si>
    <t>Tongyu Xian</t>
  </si>
  <si>
    <t>Taihu Xian</t>
  </si>
  <si>
    <t>Fangshan Qu</t>
  </si>
  <si>
    <t>Chengkou Xian</t>
  </si>
  <si>
    <t>Jin'an Qu</t>
  </si>
  <si>
    <t>Pingchuan Qu</t>
  </si>
  <si>
    <t>Dongguan</t>
  </si>
  <si>
    <t>Zhenning Buyizu Miaozu Zizhixian</t>
  </si>
  <si>
    <t>Dingzhou Shi</t>
  </si>
  <si>
    <t>Long'an Qu</t>
  </si>
  <si>
    <t>Laifeng Xian</t>
  </si>
  <si>
    <t>Li Xian</t>
  </si>
  <si>
    <t>Zhenlai Xian</t>
  </si>
  <si>
    <t>Tongcheng Shi</t>
  </si>
  <si>
    <t>Fengtai Qu</t>
  </si>
  <si>
    <t>Dadukou Qu</t>
  </si>
  <si>
    <t>Lianjiang Xian</t>
  </si>
  <si>
    <t>Ziyun Miaozu Buyizu Zizhixian</t>
  </si>
  <si>
    <t>Fuping Xian</t>
  </si>
  <si>
    <t>Neihuang Xian</t>
  </si>
  <si>
    <t>Datong Qu</t>
  </si>
  <si>
    <t>Lichuan Shi</t>
  </si>
  <si>
    <t>Linli Xian</t>
  </si>
  <si>
    <t>Wangjiang Xian</t>
  </si>
  <si>
    <t>Haidian Qu</t>
  </si>
  <si>
    <t>Dazu Qu</t>
  </si>
  <si>
    <t>Luoyuan Xian</t>
  </si>
  <si>
    <t>Dedeping Xian</t>
  </si>
  <si>
    <t>Gaobeidian Shi</t>
  </si>
  <si>
    <t>Tangyin Xian</t>
  </si>
  <si>
    <t>Duerbote Mengguzu Zizhixian</t>
  </si>
  <si>
    <t>Xianfeng Xian</t>
  </si>
  <si>
    <t>Shimen Xian</t>
  </si>
  <si>
    <t>Yingjiang Qu</t>
  </si>
  <si>
    <t>Huairou Qu</t>
  </si>
  <si>
    <t>Dianjiang Xian</t>
  </si>
  <si>
    <t>Mawei Qu</t>
  </si>
  <si>
    <t>Anding Xian</t>
  </si>
  <si>
    <t>Chancheng Qu</t>
  </si>
  <si>
    <t>Jingxi Shi</t>
  </si>
  <si>
    <t>Gaoyang Xian</t>
  </si>
  <si>
    <t>Wenfeng Qu</t>
  </si>
  <si>
    <t>Honggang Qu</t>
  </si>
  <si>
    <t>Xuan'en Xian</t>
  </si>
  <si>
    <t>Taoyuan Xian</t>
  </si>
  <si>
    <t>Changbai Chaoxianzu Zizhixian</t>
  </si>
  <si>
    <t>Yixiu Qu</t>
  </si>
  <si>
    <t>Mentougou Qu</t>
  </si>
  <si>
    <t>Fengdu Xian</t>
  </si>
  <si>
    <t>Minhou Xian</t>
  </si>
  <si>
    <t>Lintao Xian</t>
  </si>
  <si>
    <t>Gaoming Qu</t>
  </si>
  <si>
    <t>Leye Xian</t>
  </si>
  <si>
    <t>Dafang xian</t>
  </si>
  <si>
    <t>Laishui Xian</t>
  </si>
  <si>
    <t>Yindou Qu</t>
  </si>
  <si>
    <t>Lindian Xian</t>
  </si>
  <si>
    <t>Wuling Qu</t>
  </si>
  <si>
    <t>Fusong Xian</t>
  </si>
  <si>
    <t>Yuexi Xian</t>
  </si>
  <si>
    <t>Miyun Qu</t>
  </si>
  <si>
    <t>Fengjie Xian</t>
  </si>
  <si>
    <t>Minqing Xian</t>
  </si>
  <si>
    <t>Longxi Xian</t>
  </si>
  <si>
    <t>Nanhai Qu</t>
  </si>
  <si>
    <t>Lingyun Xian</t>
  </si>
  <si>
    <t>Hezhang Xian</t>
  </si>
  <si>
    <t>Laiyuan Xian</t>
  </si>
  <si>
    <t>Longfeng Qu</t>
  </si>
  <si>
    <t>Hunjiang Qu</t>
  </si>
  <si>
    <t>Pinggu Qu</t>
  </si>
  <si>
    <t>Fuling Qu</t>
  </si>
  <si>
    <t>Pingtan Xian</t>
  </si>
  <si>
    <t>Min Xian</t>
  </si>
  <si>
    <t>Sanshui Qu</t>
  </si>
  <si>
    <t>Longlin Gezu Zizi Xian</t>
  </si>
  <si>
    <t>Jingsha Xian</t>
  </si>
  <si>
    <t>Ranghulu Qu</t>
  </si>
  <si>
    <t>Echeng Qu</t>
  </si>
  <si>
    <t>Jiangyuan Qu</t>
  </si>
  <si>
    <t>Shijingshan Qu</t>
  </si>
  <si>
    <t>Hechuan Qu</t>
  </si>
  <si>
    <t>Taijiang Qu</t>
  </si>
  <si>
    <t>Tongwei xian</t>
  </si>
  <si>
    <t>Shunde Qu</t>
  </si>
  <si>
    <t>Napo Xian</t>
  </si>
  <si>
    <t>Nayong Xian</t>
  </si>
  <si>
    <t>Lianchi Qu</t>
  </si>
  <si>
    <t>Heshan Qu</t>
  </si>
  <si>
    <t>Saertu Qu</t>
  </si>
  <si>
    <t>Huarong Qu</t>
  </si>
  <si>
    <t>Changsha Xian</t>
  </si>
  <si>
    <t>Jingyu Xian</t>
  </si>
  <si>
    <t>Bengshan  Qu</t>
  </si>
  <si>
    <t>Shunyi Qu</t>
  </si>
  <si>
    <t>Jiangbei Qu</t>
  </si>
  <si>
    <t>Yongtai Xian</t>
  </si>
  <si>
    <t>Weiyuan Xian</t>
  </si>
  <si>
    <t>Pingguo Xian</t>
  </si>
  <si>
    <t>Qianxi Xian</t>
  </si>
  <si>
    <t>Mancheng Qu</t>
  </si>
  <si>
    <t>Qi Xian</t>
  </si>
  <si>
    <t>Zhaoyuan Xian</t>
  </si>
  <si>
    <t>Liangzihu Qu</t>
  </si>
  <si>
    <t>Furong Qu</t>
  </si>
  <si>
    <t>Linjiang Shi</t>
  </si>
  <si>
    <t>Guzhen Xian</t>
  </si>
  <si>
    <t>Tongzhou Qu</t>
  </si>
  <si>
    <t>Jiangjin Qu</t>
  </si>
  <si>
    <t>Zhang Xian</t>
  </si>
  <si>
    <t>Tiandong Xian</t>
  </si>
  <si>
    <t>Qixingguan Qu</t>
  </si>
  <si>
    <t>Qingyuan Qu</t>
  </si>
  <si>
    <t>Qibin Qu</t>
  </si>
  <si>
    <t>Zhaozhou Xian</t>
  </si>
  <si>
    <t>Kaifu Qu</t>
  </si>
  <si>
    <t>Huaishang Qu</t>
  </si>
  <si>
    <t>Xicheng Qu</t>
  </si>
  <si>
    <t>Jiulongpo Qu</t>
  </si>
  <si>
    <t>Baiyun Qu</t>
  </si>
  <si>
    <t>Tianlin Xian</t>
  </si>
  <si>
    <t>Weining Yizu Huizu Miaozu Zizhixian</t>
  </si>
  <si>
    <t>Longhua Qu</t>
  </si>
  <si>
    <t>Quyang Xian</t>
  </si>
  <si>
    <t>Shancheng Qu</t>
  </si>
  <si>
    <t>Liuyang Shi</t>
  </si>
  <si>
    <t>Huaiyuan Xian</t>
  </si>
  <si>
    <t>Yanqing Qu</t>
  </si>
  <si>
    <t>Kaizhou Qu</t>
  </si>
  <si>
    <t>Changting Xian</t>
  </si>
  <si>
    <t>Conghua Qu</t>
  </si>
  <si>
    <t>Tianyang Xian</t>
  </si>
  <si>
    <t>Zhijin Xian</t>
  </si>
  <si>
    <t>Meilan Qu</t>
  </si>
  <si>
    <t>Rongcheng Xian</t>
  </si>
  <si>
    <t>Xun Xian</t>
  </si>
  <si>
    <t>Hong'an Xian</t>
  </si>
  <si>
    <t>Ningxiang Shi</t>
  </si>
  <si>
    <t>Longzihu Qu</t>
  </si>
  <si>
    <t>Liangping Qu</t>
  </si>
  <si>
    <t>Liancheng Xian</t>
  </si>
  <si>
    <t>Hezuo Shi</t>
  </si>
  <si>
    <t>Fanyu Qu</t>
  </si>
  <si>
    <t>Xilin Xian</t>
  </si>
  <si>
    <t>Qiongshan Qu</t>
  </si>
  <si>
    <t>Shunping Xian</t>
  </si>
  <si>
    <t>Acheng Qu</t>
  </si>
  <si>
    <t>Huangmei Xian</t>
  </si>
  <si>
    <t>Tianxin Qu</t>
  </si>
  <si>
    <t>Dehui Shi</t>
  </si>
  <si>
    <t>Wuhe Xian</t>
  </si>
  <si>
    <t>Nan'an Qu</t>
  </si>
  <si>
    <t>Shanghang Xian</t>
  </si>
  <si>
    <t>Lintan Xian</t>
  </si>
  <si>
    <t>Haizhu Qu</t>
  </si>
  <si>
    <t>Youjiang Qu</t>
  </si>
  <si>
    <t>Xiuying Qu</t>
  </si>
  <si>
    <t>Tang Xian</t>
  </si>
  <si>
    <t>Bayan Xian</t>
  </si>
  <si>
    <t>Huangzhou Qu</t>
  </si>
  <si>
    <t>Wangcheng Qu</t>
  </si>
  <si>
    <t>Erdao Qu</t>
  </si>
  <si>
    <t>Yuhui Qu</t>
  </si>
  <si>
    <t>Nanchuan Qu</t>
  </si>
  <si>
    <t>Wuping Xian</t>
  </si>
  <si>
    <t>Luqu Xian</t>
  </si>
  <si>
    <t>Huadou Qu</t>
  </si>
  <si>
    <t>Wangdu Xian</t>
  </si>
  <si>
    <t>Bo'ai Xian</t>
  </si>
  <si>
    <t>Bin Xian</t>
  </si>
  <si>
    <t>Luotian Xian</t>
  </si>
  <si>
    <t>Yuelu Qu</t>
  </si>
  <si>
    <t>Jiutai Qu</t>
  </si>
  <si>
    <t>Pengshui Miaozu Tujiazu Zizhixian</t>
  </si>
  <si>
    <t>Xinluo Qu</t>
  </si>
  <si>
    <t>Maqu Xian</t>
  </si>
  <si>
    <t>Huangpu Qu</t>
  </si>
  <si>
    <t>Guanshanhu Qu</t>
  </si>
  <si>
    <t>Xinshi Qu</t>
  </si>
  <si>
    <t>Jiefang Qu</t>
  </si>
  <si>
    <t>Daoli Qu</t>
  </si>
  <si>
    <t>Macheng Shi</t>
  </si>
  <si>
    <t>Yuhua Qu</t>
  </si>
  <si>
    <t>Kuancheng Qu</t>
  </si>
  <si>
    <t>Qianjiang Qu</t>
  </si>
  <si>
    <t>Yongding Qu</t>
  </si>
  <si>
    <t>Xiahe Xian</t>
  </si>
  <si>
    <t>Liwan Qu</t>
  </si>
  <si>
    <t>Daxin Xian</t>
  </si>
  <si>
    <t>Huaxi Qu</t>
  </si>
  <si>
    <t>Xiong Xian</t>
  </si>
  <si>
    <t>Macun Qu</t>
  </si>
  <si>
    <t>Daowai Qu</t>
  </si>
  <si>
    <t>Qichun Xian</t>
  </si>
  <si>
    <t>Lüyuan Qu</t>
  </si>
  <si>
    <t>Guyang Xian</t>
  </si>
  <si>
    <t>Qijiang Qu</t>
  </si>
  <si>
    <t>Zhangping Shi</t>
  </si>
  <si>
    <t>Zhouqu Xian</t>
  </si>
  <si>
    <t>Nansha QU</t>
  </si>
  <si>
    <t>Fusui Xian</t>
  </si>
  <si>
    <t>Kaiyang Xian</t>
  </si>
  <si>
    <t>Xushui Qu</t>
  </si>
  <si>
    <t>Mengzhou Shi</t>
  </si>
  <si>
    <t>Fangzheng Xian</t>
  </si>
  <si>
    <t>Tuanfeng Xian</t>
  </si>
  <si>
    <t>Nanguan Qu</t>
  </si>
  <si>
    <t>Lixin Xian</t>
  </si>
  <si>
    <t>Rongchang Qu</t>
  </si>
  <si>
    <t>Zhuoni Xian</t>
  </si>
  <si>
    <t>Tianhe Qu</t>
  </si>
  <si>
    <t>Jiangzhou Qu</t>
  </si>
  <si>
    <t>Nanming Qu</t>
  </si>
  <si>
    <t>Yi Xian</t>
  </si>
  <si>
    <t>Qinyang Shi</t>
  </si>
  <si>
    <t>Hulan Qu</t>
  </si>
  <si>
    <t>Wuxue Shi</t>
  </si>
  <si>
    <t>Anren Xian</t>
  </si>
  <si>
    <t>Nong'an Xian</t>
  </si>
  <si>
    <t>Mengcheng Xian</t>
  </si>
  <si>
    <t>Shapingba Qu</t>
  </si>
  <si>
    <t>diebu Xian</t>
  </si>
  <si>
    <t>Yuexiu Qu</t>
  </si>
  <si>
    <t>Longzhou Xian</t>
  </si>
  <si>
    <t>Qingzhen Shi</t>
  </si>
  <si>
    <t>Zhuozhou Shi</t>
  </si>
  <si>
    <t>Shanyang Qu</t>
  </si>
  <si>
    <t>Mulan Xian</t>
  </si>
  <si>
    <t>Xishui Xian</t>
  </si>
  <si>
    <t>Beihu Qu</t>
  </si>
  <si>
    <t>Shuangyang Qu</t>
  </si>
  <si>
    <t>Qiaocheng Qu</t>
  </si>
  <si>
    <t>Shizhu Tujiazu Zizhixian</t>
  </si>
  <si>
    <t>Guangze Xian</t>
  </si>
  <si>
    <t>Zengcheng Qu</t>
  </si>
  <si>
    <t>Ningming Xian</t>
  </si>
  <si>
    <t>Wudang Qu</t>
  </si>
  <si>
    <t>Wen Xian</t>
  </si>
  <si>
    <t>Nangang Qu</t>
  </si>
  <si>
    <t>Yingshan Xian</t>
  </si>
  <si>
    <t>Guidong Xian</t>
  </si>
  <si>
    <t>Yushu Shi</t>
  </si>
  <si>
    <t>Tongliang Qu</t>
  </si>
  <si>
    <t>Jian'ou Shi</t>
  </si>
  <si>
    <t>Pingxiang Shi</t>
  </si>
  <si>
    <t>Xifeng Xian</t>
  </si>
  <si>
    <t>Wuzhi Xian</t>
  </si>
  <si>
    <t>Pingfang Qu</t>
  </si>
  <si>
    <t>Guiyang Xian</t>
  </si>
  <si>
    <t>Tongnan Qu</t>
  </si>
  <si>
    <t>Jianyang Qu</t>
  </si>
  <si>
    <t>Tiandeng Xian</t>
  </si>
  <si>
    <t>Xiuwen Xian</t>
  </si>
  <si>
    <t>Botou Shi</t>
  </si>
  <si>
    <t>Xiuwu Xian</t>
  </si>
  <si>
    <t>Shangzhi Shi</t>
  </si>
  <si>
    <t>Jiahe Xian</t>
  </si>
  <si>
    <t>Dongzhi Xian</t>
  </si>
  <si>
    <t>Wanzhou Qu</t>
  </si>
  <si>
    <t>Pucheng Xian</t>
  </si>
  <si>
    <t>Dongyuan Xian</t>
  </si>
  <si>
    <t>Yunyan Qu</t>
  </si>
  <si>
    <t>Cang Xian</t>
  </si>
  <si>
    <t>Zhongzhan Qu</t>
  </si>
  <si>
    <t>Shuangcheng Qu</t>
  </si>
  <si>
    <t>Daye Shi</t>
  </si>
  <si>
    <t>Linwu Xian</t>
  </si>
  <si>
    <t>Changyi Qu</t>
  </si>
  <si>
    <t>Guichi Qu</t>
  </si>
  <si>
    <t>Wulong Qu</t>
  </si>
  <si>
    <t>Shaowu Shi</t>
  </si>
  <si>
    <t>Jinchuan Qu</t>
  </si>
  <si>
    <t>Heping Xian</t>
  </si>
  <si>
    <t>Dongguang Xian</t>
  </si>
  <si>
    <t>Songbei Qu</t>
  </si>
  <si>
    <t>Huangshigang Qu</t>
  </si>
  <si>
    <t>Rucheng Xian</t>
  </si>
  <si>
    <t>Chuanying Qu</t>
  </si>
  <si>
    <t>Qingyang Xian</t>
  </si>
  <si>
    <t>Wushan Xian</t>
  </si>
  <si>
    <t>Shunchang Xian</t>
  </si>
  <si>
    <t>Yongchang Xian</t>
  </si>
  <si>
    <t>Lianping Xian</t>
  </si>
  <si>
    <t>Dongxing Shi</t>
  </si>
  <si>
    <t>Haixing Xian</t>
  </si>
  <si>
    <t>Tonghe Xian</t>
  </si>
  <si>
    <t>Tieshan Qu</t>
  </si>
  <si>
    <t>Suxian Qu</t>
  </si>
  <si>
    <t>Fengman Qu</t>
  </si>
  <si>
    <t>Shitai Xian</t>
  </si>
  <si>
    <t>Wuxi Xian</t>
  </si>
  <si>
    <t>Songxi Xian</t>
  </si>
  <si>
    <t>Longchuan Xian</t>
  </si>
  <si>
    <t>Fangcheng Qu</t>
  </si>
  <si>
    <t>Luzhi Tequ</t>
  </si>
  <si>
    <t>Hejian Shi</t>
  </si>
  <si>
    <t>Wuchang Shi</t>
  </si>
  <si>
    <t>Xialu Qu</t>
  </si>
  <si>
    <t>Yizhang Xian</t>
  </si>
  <si>
    <t>Huadian Shi</t>
  </si>
  <si>
    <t>Xiushan Tujiazu Miaozu Zizhixian</t>
  </si>
  <si>
    <t>Wuyishan Shi</t>
  </si>
  <si>
    <t>Yuancheng Qu</t>
  </si>
  <si>
    <t>Gangkou Qu</t>
  </si>
  <si>
    <t>Panzhou Shi</t>
  </si>
  <si>
    <t>Huanghua Shi</t>
  </si>
  <si>
    <t>Lankao Xian</t>
  </si>
  <si>
    <t>Yanshou Xian</t>
  </si>
  <si>
    <t>Xisaishan Qu</t>
  </si>
  <si>
    <t>Yongxing Xian</t>
  </si>
  <si>
    <t>Jiaohe Shi</t>
  </si>
  <si>
    <t>Yongnan Qu</t>
  </si>
  <si>
    <t>Yanping Qu</t>
  </si>
  <si>
    <t>Akesai Hashakezu Zizhixian</t>
  </si>
  <si>
    <t>Zijin Xian</t>
  </si>
  <si>
    <t>Shangsi Xian</t>
  </si>
  <si>
    <t>Shuicheng Xian</t>
  </si>
  <si>
    <t>Haitang Qu</t>
  </si>
  <si>
    <t>Mengcun Huizu Zizhixian</t>
  </si>
  <si>
    <t>Longting Qu</t>
  </si>
  <si>
    <t>Yilan Xian</t>
  </si>
  <si>
    <t>Yangxin Xian</t>
  </si>
  <si>
    <t>Zixing Shi</t>
  </si>
  <si>
    <t>Longtan Qu</t>
  </si>
  <si>
    <t>Dingyuan Xian</t>
  </si>
  <si>
    <t>Youyang Tujiazu Miaozu Zizhixian</t>
  </si>
  <si>
    <t>Zhenghe Xian</t>
  </si>
  <si>
    <t>Dunhuang Shi</t>
  </si>
  <si>
    <t>Zhongshan Qu</t>
  </si>
  <si>
    <t>Hianya Qu</t>
  </si>
  <si>
    <t>Nanpi Xian</t>
  </si>
  <si>
    <t>xiangfang Qu</t>
  </si>
  <si>
    <t>Panshi Shi</t>
  </si>
  <si>
    <t>Fengyang Xian</t>
  </si>
  <si>
    <t>Yubei Qu</t>
  </si>
  <si>
    <t>Guazhou Xian</t>
  </si>
  <si>
    <t>Jiyang Qu</t>
  </si>
  <si>
    <t>Qing Xian</t>
  </si>
  <si>
    <t>Shunhe Huizu Qu</t>
  </si>
  <si>
    <t>Shulan Shi</t>
  </si>
  <si>
    <t>Lai'an Xian</t>
  </si>
  <si>
    <t>Yunyang Xian</t>
  </si>
  <si>
    <t>Jinta Xian</t>
  </si>
  <si>
    <t>Boluo Xian</t>
  </si>
  <si>
    <t>Gangbei Qu</t>
  </si>
  <si>
    <t>Zazhou Qu</t>
  </si>
  <si>
    <t>Renqiu Shi</t>
  </si>
  <si>
    <t>Tongxu Xian</t>
  </si>
  <si>
    <t>Dongbao Qu</t>
  </si>
  <si>
    <t>Changning Shi</t>
  </si>
  <si>
    <t>Yongji Xian</t>
  </si>
  <si>
    <t>Langya Qu</t>
  </si>
  <si>
    <t>Yuzhong Qu</t>
  </si>
  <si>
    <t>Fuan Shi</t>
  </si>
  <si>
    <t>Subei Mengguzu Zizhixian</t>
  </si>
  <si>
    <t>Huicheng Qu</t>
  </si>
  <si>
    <t>Gangnan Qu</t>
  </si>
  <si>
    <t>Cengong Xian</t>
    <phoneticPr fontId="2"/>
  </si>
  <si>
    <t>Suning Xian</t>
  </si>
  <si>
    <t>Weishi Xian</t>
  </si>
  <si>
    <t>Dongshan Qu</t>
  </si>
  <si>
    <t>Duodao Qu</t>
  </si>
  <si>
    <t>Hengdong Xian</t>
  </si>
  <si>
    <t>Mingguang Shi</t>
  </si>
  <si>
    <t>Zhong Xian</t>
  </si>
  <si>
    <t>Fuding Shi</t>
  </si>
  <si>
    <t>Suzhou Qu</t>
  </si>
  <si>
    <t>Huidong Xian</t>
  </si>
  <si>
    <t>Guiping Shi</t>
  </si>
  <si>
    <t>Congjiang Xian</t>
  </si>
  <si>
    <t>Wuqiao Xian</t>
  </si>
  <si>
    <t>Xiangfu Qu</t>
  </si>
  <si>
    <t>Gongnong Qu</t>
  </si>
  <si>
    <t>Jingshan Xian</t>
  </si>
  <si>
    <t>Hengnan Xian</t>
  </si>
  <si>
    <t>Nanqiao Qu</t>
  </si>
  <si>
    <t>Gutian Xian</t>
  </si>
  <si>
    <t>Yumen Shi</t>
  </si>
  <si>
    <t>Huiyang Qu</t>
  </si>
  <si>
    <t>Pingnan Xian</t>
  </si>
  <si>
    <t>Danzhai Xian</t>
  </si>
  <si>
    <t>Xian Xian</t>
  </si>
  <si>
    <t>Yuwangtai Qu</t>
  </si>
  <si>
    <t>Luobei Xian</t>
  </si>
  <si>
    <t>Shayang Xian</t>
  </si>
  <si>
    <t>Hengshan Xian</t>
  </si>
  <si>
    <t>Dongfeng Xian</t>
  </si>
  <si>
    <t>Quanjiao Xian</t>
  </si>
  <si>
    <t>Jiaocheng Qu</t>
  </si>
  <si>
    <t>Longmen Xian</t>
  </si>
  <si>
    <t>Tantang Qu</t>
  </si>
  <si>
    <t>Huangping Xian</t>
  </si>
  <si>
    <t>Xinhua Qu</t>
  </si>
  <si>
    <t>Nanshan Qu</t>
  </si>
  <si>
    <t>Hengyang Xian</t>
  </si>
  <si>
    <t>Dongliao Xian</t>
  </si>
  <si>
    <t>Tianchang Shi</t>
  </si>
  <si>
    <t>Jianhe Xian</t>
  </si>
  <si>
    <t>Yanshan Xian</t>
  </si>
  <si>
    <t>Suibin Xian</t>
  </si>
  <si>
    <t>Leiyang Shi</t>
  </si>
  <si>
    <t>Longshan Qu</t>
  </si>
  <si>
    <t>Shouning Xian</t>
  </si>
  <si>
    <t>Anning Qu</t>
  </si>
  <si>
    <t>Jinping Xian</t>
  </si>
  <si>
    <t>Yunhe Qu</t>
  </si>
  <si>
    <t>Linying Xian</t>
  </si>
  <si>
    <t>Xiangyang Qu</t>
  </si>
  <si>
    <t>Nanyue Qu</t>
  </si>
  <si>
    <t>Xian Qu</t>
  </si>
  <si>
    <t>Xiapu Xian</t>
  </si>
  <si>
    <t>Chengguan Qu</t>
  </si>
  <si>
    <t>Enping Shi</t>
  </si>
  <si>
    <t>Diecai Qu</t>
  </si>
  <si>
    <t>Kaili Shi</t>
  </si>
  <si>
    <t>Wuyang Xian</t>
  </si>
  <si>
    <t>Xingan Qu</t>
  </si>
  <si>
    <t>Gong'an Xian</t>
  </si>
  <si>
    <t>Qidong Xian</t>
  </si>
  <si>
    <t>Funan Xian</t>
  </si>
  <si>
    <t>Zherong Xian</t>
  </si>
  <si>
    <t>Gaolan Xian</t>
  </si>
  <si>
    <t>Heshan Shi</t>
  </si>
  <si>
    <t>Gongcheng Yaozu Zizhixian</t>
  </si>
  <si>
    <t>Leishan Xian</t>
  </si>
  <si>
    <t>Yancheng Qu</t>
  </si>
  <si>
    <t>Xingshan Qu</t>
  </si>
  <si>
    <t>Honghu Shi</t>
  </si>
  <si>
    <t>Shigu Qu</t>
  </si>
  <si>
    <t>Jieshou Shi</t>
  </si>
  <si>
    <t>Honggu Qu</t>
  </si>
  <si>
    <t>Jianghai Qu</t>
  </si>
  <si>
    <t>Guanyang Xian</t>
  </si>
  <si>
    <t>Liping Xian</t>
  </si>
  <si>
    <t>Chengde Xian</t>
  </si>
  <si>
    <t>Yuanhui Qu</t>
  </si>
  <si>
    <t>Jiangling Xian</t>
  </si>
  <si>
    <t>Yanfeng Qu</t>
  </si>
  <si>
    <t>Gongzhuling Shi</t>
  </si>
  <si>
    <t>Linquan Xian</t>
  </si>
  <si>
    <t>Qilihe Qu</t>
  </si>
  <si>
    <t>Kaiping Shi</t>
  </si>
  <si>
    <t>Lingchuan Xian</t>
  </si>
  <si>
    <t>Majiang Xian</t>
  </si>
  <si>
    <t>Fengning Manzu Zizhixian</t>
  </si>
  <si>
    <t>Zhaoling Qu</t>
  </si>
  <si>
    <t>Jianli Xian</t>
  </si>
  <si>
    <t>Zhengxiang Qu</t>
  </si>
  <si>
    <t>Lishu Xian</t>
  </si>
  <si>
    <t>Taihe Xian</t>
  </si>
  <si>
    <t>Xigu Qu</t>
  </si>
  <si>
    <t>Pengjiang Qu</t>
  </si>
  <si>
    <t>Lingui Qu</t>
  </si>
  <si>
    <t>Rongjiang Xian</t>
  </si>
  <si>
    <t>Kuancheng Manzu Zizhixian</t>
  </si>
  <si>
    <t>Aihui Qu</t>
  </si>
  <si>
    <t>Jingzhou Qu</t>
  </si>
  <si>
    <t>Zhuhui Qu</t>
  </si>
  <si>
    <t>Shuangliao Shi</t>
  </si>
  <si>
    <t>Yingdong Qu</t>
  </si>
  <si>
    <t>Yongdeng Xian</t>
  </si>
  <si>
    <t>Taishan Shi</t>
  </si>
  <si>
    <t>Lipu Xian</t>
  </si>
  <si>
    <t>Sansui Xian</t>
  </si>
  <si>
    <t>Longhua Xian</t>
  </si>
  <si>
    <t>Bei'an Shi</t>
  </si>
  <si>
    <t>Shashi Qu</t>
  </si>
  <si>
    <t>Tiedong Qu</t>
  </si>
  <si>
    <t>Yingquan Qu</t>
  </si>
  <si>
    <t>Hanjiang Qu</t>
  </si>
  <si>
    <t>Yuzhong Xian</t>
  </si>
  <si>
    <t>Xinhui Qu</t>
  </si>
  <si>
    <t>Longsheng Gezu Zizhixian</t>
  </si>
  <si>
    <t>Shibing Xian</t>
  </si>
  <si>
    <t>Luanping Xian</t>
  </si>
  <si>
    <t>Chanhe Huizu Qu</t>
  </si>
  <si>
    <t>Nenjiang Xian</t>
  </si>
  <si>
    <t>Shishou Shi</t>
  </si>
  <si>
    <t>Tiexi Qu</t>
  </si>
  <si>
    <t>Yingshang Xian</t>
  </si>
  <si>
    <t>Licheng Qu</t>
  </si>
  <si>
    <t>Pingle Xian</t>
  </si>
  <si>
    <t>Taijiang Xian</t>
  </si>
  <si>
    <t>Pingquan Shi</t>
  </si>
  <si>
    <t>Jianxi Qu</t>
  </si>
  <si>
    <t>Sunwu Xian</t>
  </si>
  <si>
    <t>Chenxi Xian</t>
  </si>
  <si>
    <t>Yitong Manzu Zizhixian</t>
  </si>
  <si>
    <t>Yingzhou Qu</t>
  </si>
  <si>
    <t>Xianyou Xian</t>
  </si>
  <si>
    <t>Qixing Qu</t>
  </si>
  <si>
    <t>Tianzhu Xian</t>
  </si>
  <si>
    <t>Shuangluan Qu</t>
  </si>
  <si>
    <t>Jili Qu</t>
  </si>
  <si>
    <t>Wudalianchi Shi</t>
  </si>
  <si>
    <t>Hecheng Qu</t>
  </si>
  <si>
    <t>Xiuyu Qu</t>
  </si>
  <si>
    <t>Dongxiangzu Zizhixian</t>
  </si>
  <si>
    <t>Huilai Xian</t>
  </si>
  <si>
    <t>Quanzhou Xian</t>
  </si>
  <si>
    <t>Zhenyuan Xian</t>
  </si>
  <si>
    <t>Shuangqiao Qu</t>
  </si>
  <si>
    <t>Laocheng Qu</t>
  </si>
  <si>
    <t>Xunke Xian</t>
  </si>
  <si>
    <t>Hongjiang Shi</t>
  </si>
  <si>
    <t>Guanghe Xian</t>
  </si>
  <si>
    <t>Jiedong Qu</t>
  </si>
  <si>
    <t>Xiangshan Qu</t>
  </si>
  <si>
    <t>Weichang Manzu Mongolzu Zizhixian</t>
  </si>
  <si>
    <t>Luanchuan Xian</t>
  </si>
  <si>
    <t>Huitong Xian</t>
  </si>
  <si>
    <t>Changling Xian</t>
  </si>
  <si>
    <t>Baohe Qu</t>
  </si>
  <si>
    <t>Hezheng Xian</t>
  </si>
  <si>
    <t>Jiexi Xian</t>
  </si>
  <si>
    <t>Xing'an Xian</t>
  </si>
  <si>
    <t>Xinglong Xian</t>
  </si>
  <si>
    <t>Luolong Qu</t>
  </si>
  <si>
    <t>Jingzhou Miaozu Dongzu Zizhixian</t>
  </si>
  <si>
    <t>Fuyu Shi</t>
  </si>
  <si>
    <t>Changfeng Xian</t>
  </si>
  <si>
    <t>Anxi Xian</t>
  </si>
  <si>
    <t>Jishishan Bonanzu Dongxiangzu Salarzu Zizhixian</t>
  </si>
  <si>
    <t>Puning Shi</t>
  </si>
  <si>
    <t>Changshun Xian</t>
  </si>
  <si>
    <t>Yingshouyingzi Kuangqu</t>
  </si>
  <si>
    <t>Luoning Xian</t>
  </si>
  <si>
    <t>Dongfeng Qu</t>
  </si>
  <si>
    <t>Mayang Miaozu Zizhixian</t>
  </si>
  <si>
    <t>Ningjiang Qu</t>
  </si>
  <si>
    <t>Chaohu Shi</t>
  </si>
  <si>
    <t>Dehua Xian</t>
  </si>
  <si>
    <t>Kangle Xian</t>
  </si>
  <si>
    <t>Rongcheng Qu</t>
  </si>
  <si>
    <t>Dushan Xian</t>
  </si>
  <si>
    <t>Mengjin Xian</t>
  </si>
  <si>
    <t>Fujin Shi</t>
  </si>
  <si>
    <t>Tongdao Dongzu Zizhixian</t>
  </si>
  <si>
    <t>Qian Guoerluosi Mengguzu Zizhixian</t>
  </si>
  <si>
    <t>Feidong Xian</t>
  </si>
  <si>
    <t>Fengze Qu</t>
  </si>
  <si>
    <t>Linxia Shi</t>
  </si>
  <si>
    <t>Bama Yaozu Zizhixian</t>
  </si>
  <si>
    <t>Duyun Shi</t>
  </si>
  <si>
    <t>Ruyang Xian</t>
  </si>
  <si>
    <t>Fuyuan Shi</t>
  </si>
  <si>
    <t>Danjiangkou Shi</t>
  </si>
  <si>
    <t>Xinhuang Dongzu Zizhixian</t>
  </si>
  <si>
    <t>Qianan Xian</t>
  </si>
  <si>
    <t>Feixi Xian</t>
  </si>
  <si>
    <t>Hui'an Xian</t>
  </si>
  <si>
    <t>Linxia Xian</t>
  </si>
  <si>
    <t>Dahua Yaozu Zizhixian</t>
  </si>
  <si>
    <t>Fuquan Shi</t>
  </si>
  <si>
    <t>Cheng'an Xian</t>
  </si>
  <si>
    <t>Song Xian</t>
  </si>
  <si>
    <t>Huachuan Xian</t>
  </si>
  <si>
    <t>Fang Xian</t>
  </si>
  <si>
    <t>Xupu Xian</t>
  </si>
  <si>
    <t>Lujiang Xian</t>
  </si>
  <si>
    <t>Jinjiang Shi</t>
  </si>
  <si>
    <t>Yongjing Xian</t>
  </si>
  <si>
    <t>Dianbai Qu</t>
  </si>
  <si>
    <t>Donglan Xian</t>
  </si>
  <si>
    <t>Guiding Xian</t>
  </si>
  <si>
    <t>Ci Xian</t>
  </si>
  <si>
    <t>Xigong Qu</t>
  </si>
  <si>
    <t>Huanan Xian</t>
  </si>
  <si>
    <t>Maojian Qu</t>
  </si>
  <si>
    <t>Yuanling Xian</t>
  </si>
  <si>
    <t>Shushan Qu</t>
  </si>
  <si>
    <t>Jinmen Xian</t>
  </si>
  <si>
    <t>Gaozhou Shi</t>
  </si>
  <si>
    <t>Du'an Yaozu Zizhixian</t>
  </si>
  <si>
    <t>Huishui Xian</t>
  </si>
  <si>
    <t>Congtai Qu</t>
  </si>
  <si>
    <t>Xin'an Xian</t>
  </si>
  <si>
    <t>Jiaoqu</t>
  </si>
  <si>
    <t>Yunxi Xian</t>
  </si>
  <si>
    <t>Zhijiang Dongzu Zizhixian</t>
  </si>
  <si>
    <t>Dongchang Qu</t>
  </si>
  <si>
    <t>Yaohai Qu</t>
  </si>
  <si>
    <t>Huazhou Shi</t>
  </si>
  <si>
    <t>Fengshan Xian</t>
  </si>
  <si>
    <t>Libo Xian</t>
  </si>
  <si>
    <t>Daming Xian</t>
  </si>
  <si>
    <t>Yanshi Shi</t>
  </si>
  <si>
    <t>Qianjin Qu</t>
  </si>
  <si>
    <t>Yunyang Qu</t>
  </si>
  <si>
    <t>Zhongfang Xian</t>
  </si>
  <si>
    <t>Erdaojiang Qu</t>
  </si>
  <si>
    <t>luyang Qu</t>
  </si>
  <si>
    <t>Luojiang Qu</t>
  </si>
  <si>
    <t>Cheng Xian</t>
  </si>
  <si>
    <t>Maonan Qu</t>
  </si>
  <si>
    <t>Jinchengjiang Qu</t>
  </si>
  <si>
    <t>Longli Xian</t>
  </si>
  <si>
    <t>Feixiang Qu</t>
  </si>
  <si>
    <t>Yichuan Xian</t>
  </si>
  <si>
    <t>Tangyuan Xian</t>
  </si>
  <si>
    <t>Zhangwan Qu</t>
  </si>
  <si>
    <t>Huinan Xian</t>
  </si>
  <si>
    <t>Nan'an Shi</t>
  </si>
  <si>
    <t>Dangchang Xian</t>
  </si>
  <si>
    <t>Xinyi Shi</t>
  </si>
  <si>
    <t>Luocheng Mulaozu Zizhixian</t>
  </si>
  <si>
    <t>Luodian Xian</t>
  </si>
  <si>
    <t>Fengfeng Kuangqu</t>
  </si>
  <si>
    <t>Yiyang Xian</t>
  </si>
  <si>
    <t>Tongjiang Shi</t>
  </si>
  <si>
    <t>Zhushan Xian</t>
  </si>
  <si>
    <t>Jian Shi</t>
  </si>
  <si>
    <t>QuanGang Qu</t>
  </si>
  <si>
    <t>Hui Xian</t>
  </si>
  <si>
    <t>Nandan Xian</t>
  </si>
  <si>
    <t>Pingtang Xian</t>
  </si>
  <si>
    <t>Fuxing Qu</t>
  </si>
  <si>
    <t>Zhuxi Xian</t>
  </si>
  <si>
    <t>Lengshuijiang Shi</t>
  </si>
  <si>
    <t>Liuhe Xian</t>
  </si>
  <si>
    <t>Duji Qu</t>
  </si>
  <si>
    <t>Shishi Shi</t>
  </si>
  <si>
    <t>Kang Xian</t>
  </si>
  <si>
    <t>Tian'e Xian</t>
  </si>
  <si>
    <t>Sandu Suizu Zizhixian</t>
  </si>
  <si>
    <t>Guangping Xian</t>
  </si>
  <si>
    <t>Lianyuan Shi</t>
  </si>
  <si>
    <t>Meihekou Shi</t>
  </si>
  <si>
    <t>Lieshan Qu</t>
  </si>
  <si>
    <t>Yongchun Xian</t>
  </si>
  <si>
    <t>Dabu Xian</t>
  </si>
  <si>
    <t>Yizhou Qu</t>
  </si>
  <si>
    <t>Weng'an Xian</t>
  </si>
  <si>
    <t>Guantao Xian</t>
  </si>
  <si>
    <t>Dengzhou Shi</t>
  </si>
  <si>
    <t>Louxing Qu</t>
  </si>
  <si>
    <t>Tonghua Xian</t>
  </si>
  <si>
    <t>Suixi Xian</t>
  </si>
  <si>
    <t>Liangdang Xian</t>
  </si>
  <si>
    <t>Fengshun Xian</t>
  </si>
  <si>
    <t>huanjiang Maonanzu Zizhixian</t>
  </si>
  <si>
    <t>Hanshan Qu</t>
  </si>
  <si>
    <t>Fangcheng Xian</t>
  </si>
  <si>
    <t>Chengzihe Qu</t>
  </si>
  <si>
    <t>Cengdou Qu</t>
  </si>
  <si>
    <t>Shuangfeng Xian</t>
  </si>
  <si>
    <t>Jiaoling Xian</t>
  </si>
  <si>
    <t>Jize Xian</t>
  </si>
  <si>
    <t>Nanzhao Xian</t>
  </si>
  <si>
    <t>Didao Qu</t>
  </si>
  <si>
    <t>Guangshui Shi</t>
  </si>
  <si>
    <t>Xinhua Xian</t>
  </si>
  <si>
    <t>Datian Xian</t>
  </si>
  <si>
    <t>Wudu Qu</t>
  </si>
  <si>
    <t>Meijiang Qu</t>
  </si>
  <si>
    <t>Anlong Xian</t>
  </si>
  <si>
    <t>Linzhang Xian</t>
  </si>
  <si>
    <t>Neixiang Xian</t>
  </si>
  <si>
    <t>Hengshan Qu</t>
  </si>
  <si>
    <t>Sui Xian</t>
  </si>
  <si>
    <t>Antu Xian</t>
  </si>
  <si>
    <t>Jiangle Xian</t>
  </si>
  <si>
    <t>Xihe Xian</t>
  </si>
  <si>
    <t>Meixian Qu</t>
  </si>
  <si>
    <t>Babu Qu</t>
  </si>
  <si>
    <t>Ceheng Xian</t>
  </si>
  <si>
    <t>Qiu Xian</t>
  </si>
  <si>
    <t>Sheqi Xian</t>
  </si>
  <si>
    <t>Hulin Shi</t>
  </si>
  <si>
    <t>Dunhua Shi</t>
  </si>
  <si>
    <t>Bagongshan Qu</t>
  </si>
  <si>
    <t>Jianning Xian</t>
  </si>
  <si>
    <t>Pingyuan Xian</t>
  </si>
  <si>
    <t>Fuchuanyaozu Zizhixian</t>
  </si>
  <si>
    <t>Pu'an Xian</t>
  </si>
  <si>
    <t>Quzhou Xian</t>
  </si>
  <si>
    <t>Tanghe Xian</t>
  </si>
  <si>
    <t>Jidong Xian</t>
  </si>
  <si>
    <t>Beita Qu</t>
  </si>
  <si>
    <t>Helong Shi</t>
  </si>
  <si>
    <t>Meilie Qu</t>
  </si>
  <si>
    <t>Wuhua Xian</t>
  </si>
  <si>
    <t>Pinggui Qu</t>
  </si>
  <si>
    <t>Qinglong Xian</t>
  </si>
  <si>
    <t>She Xian</t>
  </si>
  <si>
    <t>Tongbai Xian</t>
  </si>
  <si>
    <t>Jiguan Qu</t>
  </si>
  <si>
    <t>Chengbu Miaozu Zizhixian</t>
  </si>
  <si>
    <t>Hunchun Shi</t>
  </si>
  <si>
    <t>Fengtai Xian</t>
  </si>
  <si>
    <t>Mingxi Xian</t>
  </si>
  <si>
    <t>Chongxin Xian</t>
  </si>
  <si>
    <t>Xingning Shi</t>
  </si>
  <si>
    <t>Zhaopingxina</t>
  </si>
  <si>
    <t>Wangmo Xian</t>
  </si>
  <si>
    <t>Wei Xian</t>
  </si>
  <si>
    <t>Wancheng Qu</t>
  </si>
  <si>
    <t>Lishu Qu</t>
  </si>
  <si>
    <t>Daxiang Qu</t>
  </si>
  <si>
    <t>Longjing Shi</t>
  </si>
  <si>
    <t>Panji Qu</t>
  </si>
  <si>
    <t>Ninghua Xian</t>
  </si>
  <si>
    <t>Huating Xian</t>
  </si>
  <si>
    <t>Zhongshan Xian</t>
  </si>
  <si>
    <t>Xingren Xian</t>
  </si>
  <si>
    <t>Wu'an Shi</t>
  </si>
  <si>
    <t>Wolong Qu</t>
  </si>
  <si>
    <t>Mashan Qu</t>
  </si>
  <si>
    <t>Caidian Qu</t>
  </si>
  <si>
    <t>Dongkou Xian</t>
  </si>
  <si>
    <t>Tumen Shi</t>
  </si>
  <si>
    <t>Shou Xian</t>
  </si>
  <si>
    <t>Qingliu Xian</t>
  </si>
  <si>
    <t>Jingchuan Xian</t>
  </si>
  <si>
    <t>Xingyi Shi</t>
  </si>
  <si>
    <t>Yongnian Qu</t>
  </si>
  <si>
    <t>Xichuan Xian</t>
  </si>
  <si>
    <t>Mishan Shi</t>
  </si>
  <si>
    <t>Dongxihu Qu</t>
  </si>
  <si>
    <t>Longhui Xian</t>
  </si>
  <si>
    <t>Wangqing Xian</t>
  </si>
  <si>
    <t>Tianjia'an Qu</t>
  </si>
  <si>
    <t>Sanyuan Qu</t>
  </si>
  <si>
    <t>Jingning Xian</t>
  </si>
  <si>
    <t>Fogang Xian</t>
  </si>
  <si>
    <t>Zhenfeng Xian</t>
  </si>
  <si>
    <t>Xinye Xian</t>
  </si>
  <si>
    <t>Hannan Qu</t>
  </si>
  <si>
    <t>Shaodong Xian</t>
  </si>
  <si>
    <t>Yanji Shi</t>
  </si>
  <si>
    <t>Xiejiaji Qu</t>
  </si>
  <si>
    <t>Sha Xian</t>
  </si>
  <si>
    <t>Kongtong Qu</t>
  </si>
  <si>
    <t>Liannan Yaozu Zizhixian</t>
  </si>
  <si>
    <t>Xixia Xian</t>
  </si>
  <si>
    <t>Hanyang Qu</t>
  </si>
  <si>
    <t>Shaoyang Xian</t>
  </si>
  <si>
    <t>Taining Xian</t>
  </si>
  <si>
    <t>Lingtai Xian</t>
  </si>
  <si>
    <t>Lianshan Zhuangzu Yaozu Zizhixian</t>
  </si>
  <si>
    <t>Jinxiu Yaozu Zizhixian</t>
  </si>
  <si>
    <t>Anping Xian</t>
  </si>
  <si>
    <t>Zhenping Xian</t>
  </si>
  <si>
    <t>Aimin Qu</t>
  </si>
  <si>
    <t>Hongshan Qu</t>
  </si>
  <si>
    <t>Shuangqing Qu</t>
  </si>
  <si>
    <t>Yong'an Shi</t>
  </si>
  <si>
    <t>Shuanglang Xian</t>
  </si>
  <si>
    <t>Lianzhou Shi</t>
  </si>
  <si>
    <t>Xiangzhou Xian</t>
  </si>
  <si>
    <t>Bijiang Qu</t>
  </si>
  <si>
    <t>Fucheng Xian</t>
  </si>
  <si>
    <t>Dongan Qu</t>
  </si>
  <si>
    <t>Huangpi Qu</t>
  </si>
  <si>
    <t>Suining Xian</t>
  </si>
  <si>
    <t>Huangshan Qu</t>
  </si>
  <si>
    <t>Youxi Xian</t>
  </si>
  <si>
    <t>Qingcheng Qu</t>
  </si>
  <si>
    <t>Xincheng Xian</t>
  </si>
  <si>
    <t>Dejiang Xian</t>
  </si>
  <si>
    <t>Gucheng Xian</t>
  </si>
  <si>
    <t>Dongning Shi</t>
  </si>
  <si>
    <t>Jiang'an Qu</t>
  </si>
  <si>
    <t>Wugang Shi</t>
  </si>
  <si>
    <t>Huizhou Qu</t>
  </si>
  <si>
    <t>Qingxin Qu</t>
  </si>
  <si>
    <t>Xingbin Qu</t>
  </si>
  <si>
    <t>Jiangkou Xian</t>
  </si>
  <si>
    <t>Jing Xian</t>
  </si>
  <si>
    <t>Baofeng Xian</t>
  </si>
  <si>
    <t>Hailin Shi</t>
  </si>
  <si>
    <t>Jianghan Qu</t>
  </si>
  <si>
    <t>Xinning Xian</t>
  </si>
  <si>
    <t>Qimen Xian</t>
  </si>
  <si>
    <t>Heshui Xian</t>
  </si>
  <si>
    <t>Yangshan Xian</t>
  </si>
  <si>
    <t>Xuxuan Xian</t>
  </si>
  <si>
    <t>Sinan Xian</t>
  </si>
  <si>
    <t>Jizhou Qu</t>
  </si>
  <si>
    <t>Jia Xian</t>
  </si>
  <si>
    <t>Linkou Xian</t>
  </si>
  <si>
    <t>Jiangxia Qu</t>
  </si>
  <si>
    <t>Xinshao Xian</t>
  </si>
  <si>
    <t>Haicang Qu</t>
  </si>
  <si>
    <t>Huachi Xian</t>
  </si>
  <si>
    <t>Yingde Shi</t>
  </si>
  <si>
    <t>Songtao Miaozu Zizhixian</t>
  </si>
  <si>
    <t>Raoyang Xian</t>
  </si>
  <si>
    <t>Lushan Xian</t>
  </si>
  <si>
    <t>Muling Shi</t>
  </si>
  <si>
    <t>Qiaokou Qu</t>
  </si>
  <si>
    <t>Tunxi Qu</t>
  </si>
  <si>
    <t>Huli Qu</t>
  </si>
  <si>
    <t>Huan Xian</t>
  </si>
  <si>
    <t>Wanshan qu</t>
  </si>
  <si>
    <t>Shenzhou Shi</t>
  </si>
  <si>
    <t>Ruzhou Shi</t>
  </si>
  <si>
    <t>Ning'an Shi</t>
  </si>
  <si>
    <t>Qingshan Qu</t>
  </si>
  <si>
    <t>Xiuning Xian</t>
  </si>
  <si>
    <t>Jimei Qu</t>
  </si>
  <si>
    <t>Ning Xian</t>
  </si>
  <si>
    <t>Chengzhong Qu</t>
  </si>
  <si>
    <t>Yanhe Tujiazu Zizhixian</t>
  </si>
  <si>
    <t>Taocheng Qu</t>
  </si>
  <si>
    <t>Shilong Qu</t>
  </si>
  <si>
    <t>Suifenhe Shi</t>
  </si>
  <si>
    <t>Wuchang Qu</t>
  </si>
  <si>
    <t>Shaoshan Shi</t>
  </si>
  <si>
    <t>Siming Qu</t>
  </si>
  <si>
    <t>Qingcheng Xian</t>
  </si>
  <si>
    <t>Chaonan Qu</t>
  </si>
  <si>
    <t>Liubei Qu</t>
  </si>
  <si>
    <t>Yinjiang Tujiazu Miaozu Zizhixian</t>
  </si>
  <si>
    <t>Wuqiang Xian</t>
  </si>
  <si>
    <t>Weidong Qu</t>
  </si>
  <si>
    <t>Xi'an Qu</t>
  </si>
  <si>
    <t>Xinzhou Qu</t>
  </si>
  <si>
    <t>Xiangtan Xian</t>
  </si>
  <si>
    <t>Tong'an Qu</t>
  </si>
  <si>
    <t>Xifen Qu</t>
  </si>
  <si>
    <t>Liucheng Xian</t>
  </si>
  <si>
    <t>Yuping Dongzu Zizhixian</t>
  </si>
  <si>
    <t>Wuyi Xian</t>
  </si>
  <si>
    <t>Yangming Qu</t>
  </si>
  <si>
    <t>Xiangxiang Shi</t>
  </si>
  <si>
    <t>Xiangan Qu</t>
  </si>
  <si>
    <t>Zhengning Xian</t>
  </si>
  <si>
    <t>Chenghai Qu</t>
  </si>
  <si>
    <t>Liujiang Qu</t>
  </si>
  <si>
    <t>shiqian Xian</t>
  </si>
  <si>
    <t>Zaoqiang Xian</t>
  </si>
  <si>
    <t>Yuetang Qu</t>
  </si>
  <si>
    <t>Huoqiu Xian</t>
    <phoneticPr fontId="2"/>
  </si>
  <si>
    <t>Haojiang Qu</t>
  </si>
  <si>
    <t>Liunan Qu</t>
  </si>
  <si>
    <t>Ye Xian</t>
  </si>
  <si>
    <t>Baokang Xian</t>
  </si>
  <si>
    <t>Yuhu Qu</t>
  </si>
  <si>
    <t>Huoshan Xian</t>
  </si>
  <si>
    <t>Jinping Qu</t>
  </si>
  <si>
    <t>Luzhai Xian</t>
  </si>
  <si>
    <t>Zhanhe Qu</t>
  </si>
  <si>
    <t>Angangxi Qu</t>
  </si>
  <si>
    <t>Fancheng Qu</t>
  </si>
  <si>
    <t>Jinan QU</t>
  </si>
  <si>
    <t>Changtai Xian</t>
  </si>
  <si>
    <t>Longhu Qu</t>
  </si>
  <si>
    <t>Rong'an Xian</t>
  </si>
  <si>
    <t>Bozhou Qu</t>
  </si>
  <si>
    <t>Anci Qu</t>
  </si>
  <si>
    <t>Baiquan Xian</t>
  </si>
  <si>
    <t>Jinzhai Xian</t>
  </si>
  <si>
    <t>Dongshan Xian</t>
  </si>
  <si>
    <t>Nan'ao Xian</t>
  </si>
  <si>
    <t>Rongshui Miaozu Zizhixian</t>
  </si>
  <si>
    <t>Chishui Shi</t>
  </si>
  <si>
    <t>Bazhou Shi</t>
  </si>
  <si>
    <t>Fulaerqu Qu</t>
  </si>
  <si>
    <t>Laohekou Shi</t>
  </si>
  <si>
    <t>Baojing Xian</t>
  </si>
  <si>
    <t>Shucheng Xian</t>
  </si>
  <si>
    <t>Hua'an Xian</t>
  </si>
  <si>
    <t>Maiji Qu</t>
  </si>
  <si>
    <t>Sanjiang Dongzu Zizhixian</t>
  </si>
  <si>
    <t>Daozhen Gelaozu Miaozu Zizhixian</t>
  </si>
  <si>
    <t>Dachang Huizu Zizhixian</t>
  </si>
  <si>
    <t>Fan Xian</t>
  </si>
  <si>
    <t>Fuyu Xian</t>
  </si>
  <si>
    <t>Nanzhang Xian</t>
  </si>
  <si>
    <t>Fenghuang Xian</t>
  </si>
  <si>
    <t>Yeji Qu</t>
  </si>
  <si>
    <t>Longhai Shi</t>
  </si>
  <si>
    <t>Qin'an Xian</t>
  </si>
  <si>
    <t>Yufeng Qu</t>
  </si>
  <si>
    <t>Fenggang Xian</t>
  </si>
  <si>
    <t>Daicheng Xian</t>
  </si>
  <si>
    <t>Hualong Qu</t>
  </si>
  <si>
    <t>Gannan Xian</t>
  </si>
  <si>
    <t>Xiangcheng Qu</t>
  </si>
  <si>
    <t>Guzhang Xian</t>
  </si>
  <si>
    <t>Yuan Qu</t>
  </si>
  <si>
    <t>Longwen Qu</t>
  </si>
  <si>
    <t>Qincheng Qu</t>
  </si>
  <si>
    <t>Chengqu</t>
  </si>
  <si>
    <t>Honghuagang Qu</t>
  </si>
  <si>
    <t>Gu'an Xian</t>
  </si>
  <si>
    <t>Nanle Xian</t>
  </si>
  <si>
    <t>Jianhua Qu</t>
  </si>
  <si>
    <t>Xiangzhou Qu</t>
  </si>
  <si>
    <t>Huayuan Xian</t>
  </si>
  <si>
    <t>Nanjing Xian</t>
  </si>
  <si>
    <t>Qingshui Xian</t>
  </si>
  <si>
    <t>Haifeng Xian</t>
  </si>
  <si>
    <t>Huichuan Qu</t>
  </si>
  <si>
    <t>Guangyang Qu</t>
  </si>
  <si>
    <t>Puyang Xian</t>
  </si>
  <si>
    <t>Kedong Xian</t>
  </si>
  <si>
    <t>Yicheng Shi</t>
  </si>
  <si>
    <t>Jishou Shi</t>
  </si>
  <si>
    <t>Pinghe Xian</t>
  </si>
  <si>
    <t>Lufeng Shi</t>
  </si>
  <si>
    <t>Binyang Xian</t>
  </si>
  <si>
    <t>Meitan Xian</t>
  </si>
  <si>
    <t>Sanhe Shi</t>
  </si>
  <si>
    <t>Qingfeng Xian</t>
  </si>
  <si>
    <t>Keshan Xian</t>
  </si>
  <si>
    <t>Zaoyang Shi</t>
  </si>
  <si>
    <t>Longshan Xian</t>
  </si>
  <si>
    <t>Bowang Qu</t>
  </si>
  <si>
    <t>Zhangjiachuan Huizu Zizhixian</t>
  </si>
  <si>
    <t>Luhe Xian</t>
  </si>
  <si>
    <t>Heng Xian</t>
  </si>
  <si>
    <t>Renhuai Shi</t>
  </si>
  <si>
    <t>Wen'an Xian</t>
  </si>
  <si>
    <t>Taiqian Xian</t>
  </si>
  <si>
    <t>Longjiang Xian</t>
  </si>
  <si>
    <t>Luxi Xian</t>
  </si>
  <si>
    <t>Dangtu Xian</t>
  </si>
  <si>
    <t>Yunxiao Xian</t>
  </si>
  <si>
    <t>Jiangnan Qu</t>
  </si>
  <si>
    <t>Suiyang Xian</t>
  </si>
  <si>
    <t>Xianghe Xian</t>
  </si>
  <si>
    <t>Longsha Qu</t>
  </si>
  <si>
    <t>Yongshun Xian</t>
  </si>
  <si>
    <t>Hanshan Shan</t>
  </si>
  <si>
    <t>Zhangpu Xian</t>
  </si>
  <si>
    <t>Liangqing Qu</t>
  </si>
  <si>
    <t>Tongzi Xian</t>
  </si>
  <si>
    <t>Yongqing Xian</t>
  </si>
  <si>
    <t>Meilisi Dahanerzu Qu</t>
  </si>
  <si>
    <t>Chibi Shi</t>
  </si>
  <si>
    <t>He Xian</t>
  </si>
  <si>
    <t>Zhao'an Xian</t>
  </si>
  <si>
    <t>Gulang Xian</t>
  </si>
  <si>
    <t>Lechang Shi</t>
  </si>
  <si>
    <t>Long'an Xian</t>
  </si>
  <si>
    <t>Wuchuan Gelaozu Miaozu Zizhixian</t>
  </si>
  <si>
    <t>Hubin Qu</t>
  </si>
  <si>
    <t>Nehe Shi</t>
  </si>
  <si>
    <t>Chongyang Xian</t>
  </si>
  <si>
    <t>Huashan Qu</t>
  </si>
  <si>
    <t>Liangzhou Qu</t>
  </si>
  <si>
    <t>Nanxiong Shi</t>
  </si>
  <si>
    <t>Mashan Xian</t>
  </si>
  <si>
    <t>Lingbao Shi</t>
  </si>
  <si>
    <t>Nianzishan Qu</t>
  </si>
  <si>
    <t>Jiayu Xian</t>
  </si>
  <si>
    <t>Anhua Xian</t>
  </si>
  <si>
    <t>Yushan Qu</t>
  </si>
  <si>
    <t>Minqin Xian</t>
  </si>
  <si>
    <t>Qujiang Qu</t>
  </si>
  <si>
    <t>Shanglin Xian</t>
  </si>
  <si>
    <t>Yuqing Xian</t>
  </si>
  <si>
    <t>Lushi Xian</t>
  </si>
  <si>
    <t>Tailai Xian</t>
  </si>
  <si>
    <t>Tongcheng Xian</t>
  </si>
  <si>
    <t>Tianzhu Zangzu Zizhixian</t>
  </si>
  <si>
    <t>Renhua Xian</t>
  </si>
  <si>
    <t>Wuming Qu</t>
  </si>
  <si>
    <t>Zheng'an Xian</t>
  </si>
  <si>
    <t>Mianchi Xian</t>
  </si>
  <si>
    <t>Tiefeng Qu</t>
  </si>
  <si>
    <t>Tongshan Xian</t>
  </si>
  <si>
    <t>Nan Xian</t>
  </si>
  <si>
    <t>Ruyuan Yaozu Zizhixian</t>
  </si>
  <si>
    <t>Xincheng Qu</t>
  </si>
  <si>
    <t>Beidaihe Qu</t>
  </si>
  <si>
    <t>Shanzhou Qu</t>
  </si>
  <si>
    <t>Yian Xian</t>
  </si>
  <si>
    <t>Xian'an Qu</t>
  </si>
  <si>
    <t>Taojiang Xian</t>
  </si>
  <si>
    <t>Dangshan Xian</t>
  </si>
  <si>
    <t>Shixing Xian</t>
  </si>
  <si>
    <t>Xingning Qu</t>
  </si>
  <si>
    <t>Changli Xian</t>
  </si>
  <si>
    <t>Yima Shi</t>
  </si>
  <si>
    <t>Yuanjiang Shi</t>
  </si>
  <si>
    <t>Lingbi Xian</t>
  </si>
  <si>
    <t>Ganzhou Qu</t>
  </si>
  <si>
    <t>Wengyuan Xian</t>
  </si>
  <si>
    <t>Xixiangtang Qu</t>
  </si>
  <si>
    <t>Funing Qu</t>
  </si>
  <si>
    <t>Ziyang Qu</t>
  </si>
  <si>
    <t>Si Xian</t>
  </si>
  <si>
    <t>Gaotai Xian</t>
  </si>
  <si>
    <t>Wujiang Qu</t>
  </si>
  <si>
    <t>Yongning Qu</t>
  </si>
  <si>
    <t>Haigang Qu</t>
  </si>
  <si>
    <t>Boli Xian</t>
  </si>
  <si>
    <t>Xiao Xian</t>
  </si>
  <si>
    <t>Lanze Xian</t>
  </si>
  <si>
    <t>Xinfeng Xian</t>
  </si>
  <si>
    <t>Lulong Xian</t>
  </si>
  <si>
    <t>Liangyuan Qu</t>
  </si>
  <si>
    <t>Qiezihe Qu</t>
  </si>
  <si>
    <t>Yongqiao Qu</t>
  </si>
  <si>
    <t>Minle Xian</t>
  </si>
  <si>
    <t>Zhenjiang Qu</t>
  </si>
  <si>
    <t>Qinglong Manzu Zizhixian</t>
  </si>
  <si>
    <t>Minquan Xian</t>
  </si>
  <si>
    <t>Taoshan Qu</t>
  </si>
  <si>
    <t>Anlu Shi</t>
  </si>
  <si>
    <t>Dao Xian</t>
  </si>
  <si>
    <t>Shandan Xian</t>
  </si>
  <si>
    <t>Lingshan Xian</t>
  </si>
  <si>
    <t>Shanhaiguan Qu</t>
  </si>
  <si>
    <t>Ningling Xian</t>
  </si>
  <si>
    <t>Xinxing Qu</t>
  </si>
  <si>
    <t>Dawu Xian</t>
  </si>
  <si>
    <t>Dong'an Xian</t>
  </si>
  <si>
    <t>Su'nanyu Guzu Zizhixian</t>
  </si>
  <si>
    <t>Pubei Xian</t>
  </si>
  <si>
    <t>Hanchuan Shi</t>
  </si>
  <si>
    <t>Jianghua Yaozu Zizhixian</t>
  </si>
  <si>
    <t>Bao'an Qu</t>
  </si>
  <si>
    <t>Qinbei Qu</t>
  </si>
  <si>
    <t>Suiyang Qu</t>
  </si>
  <si>
    <t>Xiaochang Xian</t>
  </si>
  <si>
    <t>Jiangyong Xian</t>
  </si>
  <si>
    <t>Tongguan Qu</t>
  </si>
  <si>
    <t>Futian Qu</t>
  </si>
  <si>
    <t>Qinnan Qu</t>
  </si>
  <si>
    <t>Chang'an Qu</t>
  </si>
  <si>
    <t>Xiayi Xian</t>
  </si>
  <si>
    <t>Baoqing Xian</t>
  </si>
  <si>
    <t>Xiaonan Qu</t>
  </si>
  <si>
    <t>Lanshan Xian</t>
  </si>
  <si>
    <t>Yian Qu</t>
  </si>
  <si>
    <t>Longgang Qu</t>
  </si>
  <si>
    <t>Gaocheng Qu</t>
  </si>
  <si>
    <t>Yongcheng Shi</t>
  </si>
  <si>
    <t>Baoshan Qu</t>
  </si>
  <si>
    <t>Yingcheng Shi</t>
  </si>
  <si>
    <t>Lengshuitan Qu</t>
  </si>
  <si>
    <t>Zongyang Xian</t>
  </si>
  <si>
    <t>Gaoyi Xian</t>
  </si>
  <si>
    <t>Yucheng Xian</t>
  </si>
  <si>
    <t>Jianshan Qu</t>
  </si>
  <si>
    <t>Yunmeng Xian</t>
  </si>
  <si>
    <t>Lingling Qu</t>
  </si>
  <si>
    <t>Luohu Qu</t>
  </si>
  <si>
    <t>Cangwu Xian</t>
  </si>
  <si>
    <t>Jingxing Kuangqu</t>
  </si>
  <si>
    <t>Zhecheng Xian</t>
  </si>
  <si>
    <t>Jixian Xian</t>
  </si>
  <si>
    <t>Ningyuan Xian</t>
  </si>
  <si>
    <t>Cenxi Shi</t>
  </si>
  <si>
    <t>Jingxing Xian</t>
  </si>
  <si>
    <t>Lingdong Qu</t>
  </si>
  <si>
    <t>Qiyang Xian</t>
  </si>
  <si>
    <t>Fanchang Xian</t>
  </si>
  <si>
    <t>Pingshan Qu</t>
  </si>
  <si>
    <t>Changzhou Qu</t>
  </si>
  <si>
    <t>Jinzhou Shi</t>
  </si>
  <si>
    <t>Raohe Xian</t>
  </si>
  <si>
    <t>Changyang Tujiazu Zizhixian</t>
  </si>
  <si>
    <t>Shuangpai Xian</t>
  </si>
  <si>
    <t>Jinghu Qu</t>
  </si>
  <si>
    <t>Yantian Qu</t>
  </si>
  <si>
    <t>Longxu Qu</t>
  </si>
  <si>
    <t>Lingshou Xian</t>
  </si>
  <si>
    <t>Changyuan Xian</t>
  </si>
  <si>
    <t>Sifangtai Qu</t>
  </si>
  <si>
    <t>Dangyang Shi</t>
  </si>
  <si>
    <t>Xintian Xian</t>
  </si>
  <si>
    <t>Jiujiang Qu</t>
  </si>
  <si>
    <t>Guangming Qu</t>
  </si>
  <si>
    <t>Mengshan Xian</t>
  </si>
  <si>
    <t>Luancheng Qu</t>
  </si>
  <si>
    <t>Fengqiu Xian</t>
  </si>
  <si>
    <t>Youyi Xian</t>
  </si>
  <si>
    <t>Dianjun Qu</t>
  </si>
  <si>
    <t>Nanling Xian</t>
  </si>
  <si>
    <t>Teng Xian</t>
  </si>
  <si>
    <t>Luquan Qu</t>
  </si>
  <si>
    <t>Fengquan Qu</t>
  </si>
  <si>
    <t>Wufeng Tujiazu Zizhixian</t>
  </si>
  <si>
    <t>Sanshan Qu</t>
  </si>
  <si>
    <t>Wanxiu Qu</t>
  </si>
  <si>
    <t>Pingshan Xian</t>
  </si>
  <si>
    <t>Hongqi Qu</t>
  </si>
  <si>
    <t>Wujiagang Qu</t>
  </si>
  <si>
    <t>Huarong Xian</t>
  </si>
  <si>
    <t>Wuhu Xian</t>
  </si>
  <si>
    <t>Jiangcheng Qu</t>
  </si>
  <si>
    <t>Qiaoxi Qu</t>
  </si>
  <si>
    <t>Huixian Shi</t>
  </si>
  <si>
    <t>Anda Shi</t>
  </si>
  <si>
    <t>Xiaoting Qu</t>
  </si>
  <si>
    <t>Junshan Qu</t>
  </si>
  <si>
    <t>Wuwei Xian</t>
  </si>
  <si>
    <t>Yangchun Shi</t>
  </si>
  <si>
    <t>Shenze Xian</t>
  </si>
  <si>
    <t>Huojia Xian</t>
  </si>
  <si>
    <t>Beilin Qu</t>
  </si>
  <si>
    <t>Xiling Qu</t>
  </si>
  <si>
    <t>Linxiang Shi</t>
  </si>
  <si>
    <t>Yijiang Qu</t>
  </si>
  <si>
    <t>Yangdong Qu</t>
  </si>
  <si>
    <t>Beiliu Shi</t>
    <phoneticPr fontId="2"/>
  </si>
  <si>
    <t>Wuji Xian</t>
  </si>
  <si>
    <t>Muye Qu</t>
  </si>
  <si>
    <t>Hailun Shi</t>
  </si>
  <si>
    <t>Xingshan Xian</t>
  </si>
  <si>
    <t>Miluo Shi</t>
  </si>
  <si>
    <t>Yangxi Xian</t>
  </si>
  <si>
    <t>Bobai Xian</t>
  </si>
  <si>
    <t>Xingtang Xian</t>
  </si>
  <si>
    <t>Weibin Qu</t>
  </si>
  <si>
    <t>Lanxi Xian</t>
  </si>
  <si>
    <t>Yidu Shi</t>
  </si>
  <si>
    <t>Pingjiang Xian</t>
  </si>
  <si>
    <t>Fumian Qu</t>
  </si>
  <si>
    <t>Weihui Shi</t>
  </si>
  <si>
    <t>Mingshui Xian</t>
  </si>
  <si>
    <t>Yiling Qu</t>
  </si>
  <si>
    <t>Xiangyin Xian</t>
  </si>
  <si>
    <t>Guangde Xian</t>
  </si>
  <si>
    <t>Luchuan Xian</t>
  </si>
  <si>
    <t>Xinji Shi</t>
  </si>
  <si>
    <t>Xinxiang Xian</t>
  </si>
  <si>
    <t>Qingan Xian</t>
  </si>
  <si>
    <t>Yuan'an Xian</t>
  </si>
  <si>
    <t>Yueyang Xian</t>
  </si>
  <si>
    <t>Luoding Shi</t>
  </si>
  <si>
    <t>Rong Xian</t>
  </si>
  <si>
    <t>Xinle Shi</t>
  </si>
  <si>
    <t>Yanjin Xian</t>
  </si>
  <si>
    <t>Qinggang Xian</t>
  </si>
  <si>
    <t>Zhijiang Shi</t>
  </si>
  <si>
    <t>Yueyanglou Qu</t>
  </si>
  <si>
    <t>Jingde Xian</t>
  </si>
  <si>
    <t>Xinxing Xian</t>
  </si>
  <si>
    <t>Xingye Xian</t>
  </si>
  <si>
    <t>Yuanshi Xian</t>
  </si>
  <si>
    <t>Yuanyang Xian</t>
  </si>
  <si>
    <t>Suileng Xian</t>
  </si>
  <si>
    <t>Zigui Xian</t>
  </si>
  <si>
    <t>Yunxi Qu</t>
  </si>
  <si>
    <t>Jixi Xian</t>
  </si>
  <si>
    <t>Yun'an Qu</t>
  </si>
  <si>
    <t>Yuzhou Qu</t>
  </si>
  <si>
    <t>Wangkui Xian</t>
  </si>
  <si>
    <t>Langxi Xian</t>
  </si>
  <si>
    <t>Yunan Xian</t>
  </si>
  <si>
    <t>Zanhuang Xian</t>
  </si>
  <si>
    <t>Zhaodong Shi</t>
  </si>
  <si>
    <t>Ningguo Shi</t>
  </si>
  <si>
    <t>Yuncheng Qu</t>
  </si>
  <si>
    <t>Zhao Xian</t>
  </si>
  <si>
    <t>Guangshan Xian</t>
  </si>
  <si>
    <t>Cili Xian</t>
  </si>
  <si>
    <t>Xuanzhou Qu</t>
  </si>
  <si>
    <t>Zhengding Xian</t>
  </si>
  <si>
    <t>Gushi Xian</t>
  </si>
  <si>
    <t>Sangzhi Xian</t>
  </si>
  <si>
    <t>Huaibin Xian</t>
  </si>
  <si>
    <t>Cuiluan Qu</t>
  </si>
  <si>
    <t>Wulingyuan Qu</t>
  </si>
  <si>
    <t>Chikan Qu</t>
  </si>
  <si>
    <t>Huangchuan Xian</t>
  </si>
  <si>
    <t>Dailing Qu</t>
  </si>
  <si>
    <t>Leizhou Shi</t>
  </si>
  <si>
    <t>Caofeidian Qu</t>
  </si>
  <si>
    <t>Luoshan Xian</t>
  </si>
  <si>
    <t>Hongxing Qu</t>
  </si>
  <si>
    <t>Lianjiang Shi</t>
  </si>
  <si>
    <t>Fengnan Qu</t>
  </si>
  <si>
    <t>Pingqiao Qu</t>
  </si>
  <si>
    <t>Jiayin Xian</t>
  </si>
  <si>
    <t>Mazhang Qu</t>
  </si>
  <si>
    <t>Fengrun Qu</t>
  </si>
  <si>
    <t>Shangcheng Xian</t>
  </si>
  <si>
    <t>Jinshantun Qu</t>
  </si>
  <si>
    <t>Chaling Xian</t>
  </si>
  <si>
    <t>Potou Qu</t>
  </si>
  <si>
    <t>Guye Qu</t>
  </si>
  <si>
    <t>Shihe Qu</t>
  </si>
  <si>
    <t>Meixi Qu</t>
  </si>
  <si>
    <t>Hetang Qu</t>
  </si>
  <si>
    <t>Kaiping Qu</t>
  </si>
  <si>
    <t>Xi Xian</t>
  </si>
  <si>
    <t>Nancha Qu</t>
  </si>
  <si>
    <t>Liling Shi</t>
  </si>
  <si>
    <t>Wuchuan Shi</t>
  </si>
  <si>
    <t>Leting Xian</t>
  </si>
  <si>
    <t>Xin Xian</t>
  </si>
  <si>
    <t>Shangganling Qu</t>
  </si>
  <si>
    <t>Lusong Qu</t>
  </si>
  <si>
    <t>Xiashan Qu</t>
  </si>
  <si>
    <t>Luan Xian</t>
  </si>
  <si>
    <t>Tangwanghe Qu</t>
  </si>
  <si>
    <t>Shifeng Qu</t>
  </si>
  <si>
    <t>Xuwen Xian</t>
  </si>
  <si>
    <t>Luannan Xian</t>
  </si>
  <si>
    <t>Tieli Shi</t>
  </si>
  <si>
    <t>Tianyuan Qu</t>
  </si>
  <si>
    <t>Lubei Qu</t>
  </si>
  <si>
    <t>Changge Shi</t>
  </si>
  <si>
    <t>Wumahe Qu</t>
  </si>
  <si>
    <t>Yanling Xian</t>
  </si>
  <si>
    <t>Lunan Qu</t>
  </si>
  <si>
    <t>Jian'an Qu</t>
  </si>
  <si>
    <t>Wuyiling Qu</t>
  </si>
  <si>
    <t>You Xian</t>
  </si>
  <si>
    <t>Deqing Xian</t>
  </si>
  <si>
    <t>Weidu Qu</t>
  </si>
  <si>
    <t>Wuying Qu</t>
  </si>
  <si>
    <t>Zhuzhou Xian</t>
  </si>
  <si>
    <t>Dinghu Qu</t>
  </si>
  <si>
    <t>Yutian Xian</t>
  </si>
  <si>
    <t>Xiangcheng Xian</t>
  </si>
  <si>
    <t>Xilin Qu</t>
  </si>
  <si>
    <t>Duanzhou Qu</t>
  </si>
  <si>
    <t>Zunhua Shi</t>
  </si>
  <si>
    <t>Xinqing Qu</t>
  </si>
  <si>
    <t>Fengkai Xian</t>
  </si>
  <si>
    <t>Yuzhou Shi</t>
  </si>
  <si>
    <t>Yichun Qu</t>
  </si>
  <si>
    <t>Gaoyao Qu</t>
  </si>
  <si>
    <t>Youhao Qu</t>
  </si>
  <si>
    <t>Guangning Xian</t>
  </si>
  <si>
    <t>Baixiang Xian</t>
  </si>
  <si>
    <t>Huaiji Xian</t>
  </si>
  <si>
    <t>Guangzong Xian</t>
  </si>
  <si>
    <t>Dengfeng Shi</t>
  </si>
  <si>
    <t>Sihui Shi</t>
  </si>
  <si>
    <t>Julu Xian</t>
  </si>
  <si>
    <t>Erqi Qu</t>
  </si>
  <si>
    <t>Lincheng Xian</t>
  </si>
  <si>
    <t>Gongyi Shi</t>
  </si>
  <si>
    <t>Linxi Xian</t>
  </si>
  <si>
    <t>Guancheng Huizu Qu</t>
  </si>
  <si>
    <t>Longyao Xian</t>
  </si>
  <si>
    <t>HuiJi Qu</t>
  </si>
  <si>
    <t>Nangong Shi</t>
  </si>
  <si>
    <t>Jinshui Qu</t>
  </si>
  <si>
    <t>Doumen Qu</t>
  </si>
  <si>
    <t>Nanhe Qu</t>
  </si>
  <si>
    <t>Shangjie Qu</t>
  </si>
  <si>
    <t>Jinwan Qu</t>
  </si>
  <si>
    <t>Neiqiu Xian</t>
  </si>
  <si>
    <t>Xingyang Shi</t>
  </si>
  <si>
    <t>Ningjin Xian</t>
  </si>
  <si>
    <t>Xinmi Shi</t>
  </si>
  <si>
    <t>Pingxiang Xian</t>
  </si>
  <si>
    <t>Xinzheng Shi</t>
  </si>
  <si>
    <t>Xiangdu Qu</t>
  </si>
  <si>
    <t>Zhongmou Xian</t>
  </si>
  <si>
    <t>Xindu Qu</t>
  </si>
  <si>
    <t>Zhongyuan Qu</t>
  </si>
  <si>
    <t>Qinghe Xian</t>
  </si>
  <si>
    <t>Renze Qu</t>
  </si>
  <si>
    <t>Shahe Shi</t>
  </si>
  <si>
    <t>Chuanhui Qu</t>
  </si>
  <si>
    <t>Dancheng Xian</t>
  </si>
  <si>
    <t>Xingtai Xian</t>
  </si>
  <si>
    <t>Fugou Xian</t>
  </si>
  <si>
    <t>Xinhe Xian</t>
  </si>
  <si>
    <t>Huaiyang Xian</t>
  </si>
  <si>
    <t>Luyi Xian</t>
  </si>
  <si>
    <t>Shangshui Xian</t>
  </si>
  <si>
    <t>Chicheng Xian</t>
  </si>
  <si>
    <t>Shenqiu Xian</t>
  </si>
  <si>
    <t>Chongli Qu</t>
  </si>
  <si>
    <t>Taikang Xian</t>
  </si>
  <si>
    <t>Guyuan Xian</t>
  </si>
  <si>
    <t>Xiangcheng Shi</t>
  </si>
  <si>
    <t>Huai'an Xian</t>
  </si>
  <si>
    <t>Xihua Xian</t>
  </si>
  <si>
    <t>Huailai Xian</t>
  </si>
  <si>
    <t>Kangbao Xian</t>
  </si>
  <si>
    <t>Qiaodong Qu</t>
  </si>
  <si>
    <t>Jiyuan Shi</t>
  </si>
  <si>
    <t>Miyang Xian</t>
  </si>
  <si>
    <t>Shangyi Xian</t>
  </si>
  <si>
    <t>Pingyu Xian</t>
  </si>
  <si>
    <t>Wanquan Qu</t>
  </si>
  <si>
    <t>Queshan Xian</t>
  </si>
  <si>
    <t>Xiahuayuan Qu</t>
  </si>
  <si>
    <t>Runan Xian</t>
  </si>
  <si>
    <t>Xuanhua Qu</t>
  </si>
  <si>
    <t>Shangcai Xian</t>
  </si>
  <si>
    <t>Yangyuan Xian</t>
  </si>
  <si>
    <t>Suiping Xian</t>
  </si>
  <si>
    <t>Yu Xian</t>
  </si>
  <si>
    <t>Xincai Xian</t>
  </si>
  <si>
    <t>Zhangbei Xian</t>
  </si>
  <si>
    <t>Xiping Xian</t>
  </si>
  <si>
    <t>Zhuolu Xian</t>
  </si>
  <si>
    <t>Yicheng Qu</t>
  </si>
  <si>
    <t>Zhengyang Xian</t>
  </si>
  <si>
    <t>都市名</t>
    <phoneticPr fontId="2"/>
  </si>
  <si>
    <t>Luan</t>
    <phoneticPr fontId="2"/>
  </si>
  <si>
    <t>Maanshan</t>
    <phoneticPr fontId="2"/>
  </si>
  <si>
    <t>Jiayuguan</t>
    <phoneticPr fontId="2"/>
  </si>
  <si>
    <t>Jinchang</t>
    <phoneticPr fontId="2"/>
  </si>
  <si>
    <t>Suizhou</t>
    <phoneticPr fontId="2"/>
  </si>
  <si>
    <t>Changzhou</t>
    <phoneticPr fontId="2"/>
  </si>
  <si>
    <t>Jiaoqu</t>
    <phoneticPr fontId="2"/>
  </si>
  <si>
    <t>Huaian Qu</t>
    <phoneticPr fontId="22"/>
  </si>
  <si>
    <t>Donghai Xian</t>
    <phoneticPr fontId="22"/>
  </si>
  <si>
    <t>Gaochun Qu</t>
    <phoneticPr fontId="2"/>
  </si>
  <si>
    <t>Chongchuan Qu</t>
    <phoneticPr fontId="2"/>
  </si>
  <si>
    <t>Shuyang Xian</t>
    <phoneticPr fontId="2"/>
  </si>
  <si>
    <t>Changshu Shi</t>
    <phoneticPr fontId="2"/>
  </si>
  <si>
    <t>Gaogang Qu</t>
    <phoneticPr fontId="2"/>
  </si>
  <si>
    <t>Binhu Qu</t>
    <phoneticPr fontId="2"/>
  </si>
  <si>
    <t>Feng Xian</t>
    <phoneticPr fontId="2"/>
  </si>
  <si>
    <t>Binhai Xian</t>
    <phoneticPr fontId="2"/>
  </si>
  <si>
    <t>Baoying Xian</t>
    <phoneticPr fontId="2"/>
  </si>
  <si>
    <t>Danyang Shi</t>
    <phoneticPr fontId="2"/>
  </si>
  <si>
    <t>Chongren Xian</t>
    <phoneticPr fontId="2"/>
  </si>
  <si>
    <t>Anyuan Xian</t>
    <phoneticPr fontId="2"/>
  </si>
  <si>
    <t>Anfu Xian</t>
    <phoneticPr fontId="2"/>
  </si>
  <si>
    <t>Changjiang Qu</t>
    <phoneticPr fontId="2"/>
  </si>
  <si>
    <t>Lushan Shi</t>
    <phoneticPr fontId="2"/>
  </si>
  <si>
    <t>Anyi Xian</t>
    <phoneticPr fontId="2"/>
  </si>
  <si>
    <t>Anyuan Qu</t>
    <phoneticPr fontId="2"/>
  </si>
  <si>
    <t>Dexing Shi</t>
    <phoneticPr fontId="2"/>
  </si>
  <si>
    <t>Fenyi Xian</t>
    <phoneticPr fontId="2"/>
  </si>
  <si>
    <t>Fengcheng Shi</t>
    <phoneticPr fontId="2"/>
  </si>
  <si>
    <t>Guixi Shi</t>
    <phoneticPr fontId="2"/>
  </si>
  <si>
    <t>Haicheng Shi</t>
    <phoneticPr fontId="2"/>
  </si>
  <si>
    <t>Benxi Manzu Zizhixian</t>
    <phoneticPr fontId="2"/>
  </si>
  <si>
    <t>Beipiao Shi</t>
    <phoneticPr fontId="2"/>
  </si>
  <si>
    <t>Changhai Xian</t>
    <phoneticPr fontId="2"/>
  </si>
  <si>
    <t>Donggang Shi</t>
    <phoneticPr fontId="2"/>
  </si>
  <si>
    <t>Dongzhou Qu</t>
    <phoneticPr fontId="2"/>
  </si>
  <si>
    <t>Fuxin Mengguzu Zizhixian</t>
    <phoneticPr fontId="2"/>
  </si>
  <si>
    <t>Jianchang Xian</t>
    <phoneticPr fontId="2"/>
  </si>
  <si>
    <t>Beizhen Shi</t>
    <phoneticPr fontId="2"/>
  </si>
  <si>
    <t>Baita Qu</t>
    <phoneticPr fontId="2"/>
  </si>
  <si>
    <t>Dawa Qu</t>
    <phoneticPr fontId="2"/>
  </si>
  <si>
    <t>Dadong Qu</t>
    <phoneticPr fontId="2"/>
  </si>
  <si>
    <t>Changtu Xian</t>
    <phoneticPr fontId="2"/>
  </si>
  <si>
    <t>Bayuquan Qu</t>
    <phoneticPr fontId="2"/>
  </si>
  <si>
    <t>Alashan Youqi</t>
    <phoneticPr fontId="2"/>
  </si>
  <si>
    <t>Baiyun Ebo Kuangqu</t>
    <phoneticPr fontId="2"/>
  </si>
  <si>
    <t>Dengkou Xian</t>
    <phoneticPr fontId="2"/>
  </si>
  <si>
    <t>Aluke'erqin Qi</t>
    <phoneticPr fontId="2"/>
  </si>
  <si>
    <t>Helingeer Xian</t>
    <phoneticPr fontId="2"/>
  </si>
  <si>
    <t>A'rong Qi</t>
    <phoneticPr fontId="2"/>
  </si>
  <si>
    <t>Dalate Qi</t>
    <phoneticPr fontId="2"/>
  </si>
  <si>
    <t>Huolinguole Shi</t>
    <phoneticPr fontId="2"/>
  </si>
  <si>
    <t>Chaha'er Youyihouqi</t>
    <phoneticPr fontId="2"/>
  </si>
  <si>
    <t>Haibowan Qu</t>
    <phoneticPr fontId="2"/>
  </si>
  <si>
    <t>Abaga Qi</t>
    <phoneticPr fontId="2"/>
  </si>
  <si>
    <t>A'ershan Shi</t>
    <phoneticPr fontId="2"/>
  </si>
  <si>
    <t>Jingyuan Xian</t>
    <phoneticPr fontId="2"/>
  </si>
  <si>
    <t>Dawukou Qu</t>
    <phoneticPr fontId="2"/>
  </si>
  <si>
    <t>Litong Qu</t>
    <phoneticPr fontId="2"/>
  </si>
  <si>
    <t>Helan Xian</t>
    <phoneticPr fontId="2"/>
  </si>
  <si>
    <t>Haiyuan Xian</t>
    <phoneticPr fontId="2"/>
  </si>
  <si>
    <t>Baima Xian</t>
    <phoneticPr fontId="2"/>
  </si>
  <si>
    <t>Gangca Xian</t>
    <phoneticPr fontId="2"/>
  </si>
  <si>
    <t>Dunhuasala Zizhixian</t>
    <phoneticPr fontId="2"/>
  </si>
  <si>
    <t>Gonghe Xian</t>
    <phoneticPr fontId="2"/>
  </si>
  <si>
    <t>Delhi Shi</t>
    <phoneticPr fontId="2"/>
  </si>
  <si>
    <t>Henan Mongolzu Zizhixian</t>
    <phoneticPr fontId="2"/>
  </si>
  <si>
    <t>Chengbei Qu</t>
    <phoneticPr fontId="2"/>
  </si>
  <si>
    <t>Chindu Xian</t>
    <phoneticPr fontId="2"/>
  </si>
  <si>
    <t>Baihe Xian</t>
  </si>
  <si>
    <t>Chencang Qu</t>
  </si>
  <si>
    <t>Chenggu Qu</t>
  </si>
  <si>
    <t>Danfeng Xian</t>
  </si>
  <si>
    <t>Wangyi Qu</t>
  </si>
  <si>
    <t>Baishui Xian</t>
  </si>
  <si>
    <t>Baqiao Qu</t>
  </si>
  <si>
    <t>Ansai Qu</t>
  </si>
  <si>
    <t>Dingbian Xian</t>
  </si>
  <si>
    <t>Bincheng Xian</t>
  </si>
  <si>
    <t>Decheng Qu</t>
  </si>
  <si>
    <t>Dongying Qu</t>
  </si>
  <si>
    <t>Cao Xian</t>
  </si>
  <si>
    <t>Changqing Qu</t>
  </si>
  <si>
    <t>Jiaxiang Xian</t>
  </si>
  <si>
    <t>Gangcheng Qu</t>
  </si>
  <si>
    <t>Chiping Xian</t>
  </si>
  <si>
    <t>Cangshan Xian</t>
  </si>
  <si>
    <t>Chengyang Qu</t>
  </si>
  <si>
    <t>Donggang Qu</t>
  </si>
  <si>
    <t>Dongping Xian</t>
  </si>
  <si>
    <t>Anqiu Shi</t>
  </si>
  <si>
    <t>Huancui Qu</t>
  </si>
  <si>
    <t>Changdao Xian</t>
  </si>
  <si>
    <t>Shanting Qu</t>
  </si>
  <si>
    <t>Boshan Qu</t>
  </si>
  <si>
    <t>Changzhi Xian</t>
  </si>
  <si>
    <t>Heshun Xian</t>
  </si>
  <si>
    <t>Anze Xian</t>
  </si>
  <si>
    <t>Fangshan Xian</t>
  </si>
  <si>
    <t>Huairen Xian</t>
  </si>
  <si>
    <t>Gujiao Shi</t>
  </si>
  <si>
    <t>Baode Xian</t>
  </si>
  <si>
    <t>Hejin Shi</t>
  </si>
  <si>
    <t>Aba（Ngawa）Xian</t>
  </si>
  <si>
    <t>Bazhou Xian</t>
  </si>
  <si>
    <t>Chenghua Qu</t>
  </si>
  <si>
    <t>Dachuan shi</t>
  </si>
  <si>
    <t>Guanghan Shi</t>
  </si>
  <si>
    <t>Baiyu Xian</t>
  </si>
  <si>
    <t>Guang'an Qu</t>
  </si>
  <si>
    <t>Cangxi Xian</t>
  </si>
  <si>
    <t>Ebian Yizu Zizhixian</t>
  </si>
  <si>
    <t>Butuo Xian</t>
  </si>
  <si>
    <t>Gulin Xian</t>
  </si>
  <si>
    <t>Danling Xian</t>
  </si>
  <si>
    <t>Anzhou Qu</t>
  </si>
  <si>
    <t>Gaoping Qu</t>
  </si>
  <si>
    <t>Dongxing Qu</t>
  </si>
  <si>
    <t>Dong Qu</t>
  </si>
  <si>
    <t>Anju Qu</t>
  </si>
  <si>
    <t>Baoxing Xian</t>
  </si>
  <si>
    <t>Changning Xian</t>
  </si>
  <si>
    <t>Da'an Qu</t>
  </si>
  <si>
    <t>Anyue Xian</t>
  </si>
  <si>
    <t>Baodi Qu</t>
  </si>
  <si>
    <t>Bayi Qu</t>
  </si>
  <si>
    <t>Anduo Xian</t>
  </si>
  <si>
    <t>Burang Xian</t>
  </si>
  <si>
    <t>Basu Xian</t>
  </si>
  <si>
    <t>Cuomei Xian</t>
  </si>
  <si>
    <t>Angren Xian</t>
  </si>
  <si>
    <t>Aksu Shi</t>
  </si>
  <si>
    <t>Altay Shi</t>
  </si>
  <si>
    <t>Bohu（Bagrax）Xian</t>
  </si>
  <si>
    <t>Alashankou Shi</t>
  </si>
  <si>
    <t>Changji Shi</t>
  </si>
  <si>
    <t>Balikunhasake Zizhixian</t>
  </si>
  <si>
    <t>Hotan Shi</t>
  </si>
  <si>
    <t>Chabuchaerxibozizhi Xian</t>
  </si>
  <si>
    <t>Baijiantan Qu</t>
  </si>
  <si>
    <t>Bachu（Maralbexi）Xian</t>
  </si>
  <si>
    <t>Akqi Xian</t>
  </si>
  <si>
    <t>Emin（Dorbiljin）Xian</t>
  </si>
  <si>
    <t>Gaochang Qu</t>
  </si>
  <si>
    <t>DaBanCheng Qu</t>
  </si>
  <si>
    <t>Chuxiong Shi</t>
  </si>
  <si>
    <t>Binchuan Xian</t>
  </si>
  <si>
    <t>Lianghe Xian</t>
  </si>
  <si>
    <t>Dêqên Xian</t>
  </si>
  <si>
    <t>Gejiu Shi</t>
  </si>
  <si>
    <t>Anning Shi</t>
  </si>
  <si>
    <t>Gucheng Qu</t>
  </si>
  <si>
    <t>Cangyuan Wazu Zizhixian</t>
  </si>
  <si>
    <t>Fugong Xian</t>
  </si>
  <si>
    <t>Jiangcheng Hanizu Yizu Zizhixian</t>
  </si>
  <si>
    <t>Fuyuan Xian</t>
  </si>
  <si>
    <t>Funing Xian</t>
  </si>
  <si>
    <t>Jinghong Shi</t>
  </si>
  <si>
    <t>Chengjiang Xian</t>
  </si>
  <si>
    <t>Daguan Xian</t>
  </si>
  <si>
    <t>Binjiang Qu</t>
  </si>
  <si>
    <t>Anji Xian</t>
  </si>
  <si>
    <t>Haining Shi</t>
  </si>
  <si>
    <t>Dongyang Shi</t>
  </si>
  <si>
    <t>Jingning Shezu Zizhixian</t>
  </si>
  <si>
    <t>Beilun Qu</t>
  </si>
  <si>
    <t>Changshan Xian</t>
  </si>
  <si>
    <t>Keqiao Qu</t>
  </si>
  <si>
    <t>Huangyan Qu</t>
  </si>
  <si>
    <t>Cangnan Xian</t>
  </si>
  <si>
    <t>Daishan Xian</t>
  </si>
  <si>
    <t>Jintan Qu</t>
    <phoneticPr fontId="2"/>
  </si>
  <si>
    <t>Huaiyin Qu</t>
    <phoneticPr fontId="22"/>
  </si>
  <si>
    <t>Ganyu Qu</t>
    <phoneticPr fontId="22"/>
  </si>
  <si>
    <t>Gulou Qu</t>
    <phoneticPr fontId="2"/>
  </si>
  <si>
    <t>Gangzha Qu</t>
    <phoneticPr fontId="2"/>
  </si>
  <si>
    <t>Sihong Xian</t>
    <phoneticPr fontId="2"/>
  </si>
  <si>
    <t>Gusu Qu</t>
    <phoneticPr fontId="2"/>
  </si>
  <si>
    <t>Hailing Qu</t>
    <phoneticPr fontId="2"/>
  </si>
  <si>
    <t>Jiangyin Shi</t>
    <phoneticPr fontId="2"/>
  </si>
  <si>
    <t>Dafeng Qu</t>
    <phoneticPr fontId="2"/>
  </si>
  <si>
    <t>Gaoyou Shi</t>
    <phoneticPr fontId="2"/>
  </si>
  <si>
    <t>Jingkou Qu</t>
    <phoneticPr fontId="2"/>
  </si>
  <si>
    <t>Dongxiang Qu</t>
    <phoneticPr fontId="2"/>
  </si>
  <si>
    <t>Chongyi Xian</t>
    <phoneticPr fontId="2"/>
  </si>
  <si>
    <t>Ji'an Xian</t>
    <phoneticPr fontId="2"/>
  </si>
  <si>
    <t>Fuliang Xian</t>
    <phoneticPr fontId="2"/>
  </si>
  <si>
    <t>Chaisang Qu</t>
    <phoneticPr fontId="2"/>
  </si>
  <si>
    <t>Donghu Qu</t>
    <phoneticPr fontId="2"/>
  </si>
  <si>
    <t>Lianhua Xian</t>
    <phoneticPr fontId="2"/>
  </si>
  <si>
    <t>Guangfeng Qu</t>
    <phoneticPr fontId="2"/>
  </si>
  <si>
    <t>Yushui Qu</t>
    <phoneticPr fontId="2"/>
  </si>
  <si>
    <t>Fengxin Xian</t>
    <phoneticPr fontId="2"/>
  </si>
  <si>
    <t>Yuehu Qu</t>
    <phoneticPr fontId="2"/>
  </si>
  <si>
    <t>Lishan Qu</t>
    <phoneticPr fontId="2"/>
  </si>
  <si>
    <t>Huanren Manzu Zizhixian</t>
    <phoneticPr fontId="2"/>
  </si>
  <si>
    <t>Chaoyang Xian</t>
    <phoneticPr fontId="2"/>
  </si>
  <si>
    <t>Ganjingzi Qu</t>
    <phoneticPr fontId="2"/>
  </si>
  <si>
    <t>Fushun Xian</t>
    <phoneticPr fontId="2"/>
  </si>
  <si>
    <t>Haizhou Qu</t>
    <phoneticPr fontId="2"/>
  </si>
  <si>
    <t>Lianshan Qu</t>
    <phoneticPr fontId="2"/>
  </si>
  <si>
    <t>Guta Qu</t>
    <phoneticPr fontId="2"/>
  </si>
  <si>
    <t>Dengta Shi</t>
    <phoneticPr fontId="2"/>
  </si>
  <si>
    <t>Panshan Xian</t>
    <phoneticPr fontId="2"/>
  </si>
  <si>
    <t>Faku Xian</t>
    <phoneticPr fontId="2"/>
  </si>
  <si>
    <t>Kaiyuan Shi</t>
    <phoneticPr fontId="2"/>
  </si>
  <si>
    <t>Dashiqiao Shi</t>
    <phoneticPr fontId="2"/>
  </si>
  <si>
    <t>Alashan Zuoqi</t>
    <phoneticPr fontId="2"/>
  </si>
  <si>
    <t>Daerhanmaomingan Lianheqi</t>
    <phoneticPr fontId="2"/>
  </si>
  <si>
    <t>Hangjin Houqi</t>
    <phoneticPr fontId="2"/>
  </si>
  <si>
    <t>Aohan Qi</t>
    <phoneticPr fontId="2"/>
  </si>
  <si>
    <t>Huimin Qu</t>
    <phoneticPr fontId="2"/>
  </si>
  <si>
    <t>Chenba'er Huqi</t>
    <phoneticPr fontId="2"/>
  </si>
  <si>
    <t>Dongsheng Qu</t>
    <phoneticPr fontId="2"/>
  </si>
  <si>
    <t>Kailu Xian</t>
    <phoneticPr fontId="2"/>
  </si>
  <si>
    <t>Chaha'er Youyiqianqi</t>
    <phoneticPr fontId="2"/>
  </si>
  <si>
    <t>Hainan Qu</t>
    <phoneticPr fontId="2"/>
  </si>
  <si>
    <t>Dong Wuzhumuqin Qi</t>
    <phoneticPr fontId="2"/>
  </si>
  <si>
    <t>Ke'erqin Youyi Qianqi</t>
    <phoneticPr fontId="2"/>
  </si>
  <si>
    <t>Longde Xian</t>
    <phoneticPr fontId="2"/>
  </si>
  <si>
    <t>Huinong Qu</t>
    <phoneticPr fontId="2"/>
  </si>
  <si>
    <t>Qingtongxia Shi</t>
    <phoneticPr fontId="2"/>
  </si>
  <si>
    <t>Lingwu Qu</t>
    <phoneticPr fontId="2"/>
  </si>
  <si>
    <t>Shapotou Qu</t>
    <phoneticPr fontId="2"/>
  </si>
  <si>
    <t>Gadê Xian</t>
    <phoneticPr fontId="2"/>
  </si>
  <si>
    <t>Haiyan Xian</t>
    <phoneticPr fontId="2"/>
  </si>
  <si>
    <t>Hualong Huizu zizhixian</t>
    <phoneticPr fontId="2"/>
  </si>
  <si>
    <t>Guide Xian</t>
    <phoneticPr fontId="2"/>
  </si>
  <si>
    <t>Dulan Xian</t>
    <phoneticPr fontId="2"/>
  </si>
  <si>
    <t>Jianzha Xian</t>
    <phoneticPr fontId="2"/>
  </si>
  <si>
    <t>Chengdong Qu</t>
    <phoneticPr fontId="2"/>
  </si>
  <si>
    <t>Nangqên Xian</t>
    <phoneticPr fontId="2"/>
  </si>
  <si>
    <t>Hanbin Qu</t>
  </si>
  <si>
    <t>Feng Xian</t>
  </si>
  <si>
    <t>Chenggu Xian</t>
  </si>
  <si>
    <t>Luonan Xian</t>
  </si>
  <si>
    <t>Yaozhou Qu</t>
  </si>
  <si>
    <t>Chengcheng Xian</t>
  </si>
  <si>
    <t>Changwu Xian</t>
  </si>
  <si>
    <t>Baota Qu</t>
  </si>
  <si>
    <t>Fugu Xian</t>
  </si>
  <si>
    <t>Boxing Xian</t>
  </si>
  <si>
    <t>Leling Shi</t>
  </si>
  <si>
    <t>Guangrao Xian</t>
  </si>
  <si>
    <t>ChengWu Xian</t>
  </si>
  <si>
    <t>Huaiyin Qu</t>
  </si>
  <si>
    <t>Jinxiang Xian</t>
  </si>
  <si>
    <t>Dong'e Xian</t>
  </si>
  <si>
    <t>Fei Xian</t>
  </si>
  <si>
    <t>Huangdao Qu</t>
  </si>
  <si>
    <t>Ju Xian</t>
  </si>
  <si>
    <t>Feicheng Shi</t>
  </si>
  <si>
    <t>Changle Xian</t>
  </si>
  <si>
    <t>Rongcheng Shi</t>
  </si>
  <si>
    <t>Fushan Qu</t>
  </si>
  <si>
    <t>Shizhong Qu</t>
  </si>
  <si>
    <t>Gaoqing Xian</t>
  </si>
  <si>
    <t>Datong Xian</t>
  </si>
  <si>
    <t>Gaoping Shi</t>
  </si>
  <si>
    <t>Jiexiu Shi</t>
  </si>
  <si>
    <t>Daning Xian</t>
  </si>
  <si>
    <t>Fenyang Shi</t>
  </si>
  <si>
    <t>Pinglu Qu</t>
  </si>
  <si>
    <t>Jiancaoping Qu</t>
  </si>
  <si>
    <t>Dai Xian</t>
  </si>
  <si>
    <t>Jiang Xian</t>
  </si>
  <si>
    <t>Changning Qu</t>
  </si>
  <si>
    <t>Heishui Xian</t>
  </si>
  <si>
    <t>Enyang Xian</t>
  </si>
  <si>
    <t>Chongzhou Shi</t>
  </si>
  <si>
    <t>Dazhu Xian</t>
  </si>
  <si>
    <t>Jingyang Qu</t>
  </si>
  <si>
    <t>Batang Xian</t>
  </si>
  <si>
    <t>Huaying Shi</t>
  </si>
  <si>
    <t>Chaotian Qu</t>
  </si>
  <si>
    <t>Emeishan Shi</t>
  </si>
  <si>
    <t>Dechang Xian</t>
  </si>
  <si>
    <t>Hejiang Xian</t>
  </si>
  <si>
    <t>Dongpo Qu</t>
  </si>
  <si>
    <t>Beichuan Qiangzu Zizhixian</t>
  </si>
  <si>
    <t>Jialing Qu</t>
  </si>
  <si>
    <t>Longchang Qu</t>
  </si>
  <si>
    <t>Miyi Xian</t>
  </si>
  <si>
    <t>Chuanshan Qu</t>
  </si>
  <si>
    <t>Hanyuan Xian</t>
  </si>
  <si>
    <t>Cuiping Qu</t>
  </si>
  <si>
    <t>Fushun Xian</t>
  </si>
  <si>
    <t>Lezhi Xian</t>
  </si>
  <si>
    <t>Damu Qu</t>
  </si>
  <si>
    <t>Bomi Xian</t>
  </si>
  <si>
    <t>Bange Xian</t>
  </si>
  <si>
    <t>Coqên Xian</t>
  </si>
  <si>
    <t>Bianba Xian</t>
  </si>
  <si>
    <t>Cuona Xian</t>
  </si>
  <si>
    <t>Bailang Xian</t>
  </si>
  <si>
    <t>Awat Xian</t>
  </si>
  <si>
    <t>Burqin Xian</t>
  </si>
  <si>
    <t>Hejing Xian</t>
  </si>
  <si>
    <t>Bole（Bortala）Shi</t>
  </si>
  <si>
    <t>Fukang Shi</t>
  </si>
  <si>
    <t>Yiwu xian</t>
  </si>
  <si>
    <t>Hotan Xian</t>
  </si>
  <si>
    <t>Gongliu Xian</t>
  </si>
  <si>
    <t>Dushanzi Qu</t>
  </si>
  <si>
    <t>Jiashi（Payzawat）Xian</t>
  </si>
  <si>
    <t>Akto Xian</t>
  </si>
  <si>
    <t>Hoboksar Mongol Zizhixian</t>
  </si>
  <si>
    <t>Shanshan Xian</t>
  </si>
  <si>
    <t>Midong Qu</t>
  </si>
  <si>
    <t>Longling Xian</t>
  </si>
  <si>
    <t>Dayao Xian</t>
  </si>
  <si>
    <t>Dali Shi</t>
  </si>
  <si>
    <t>Weixi Lisuzu Zizhixian</t>
  </si>
  <si>
    <t>Hekou Yaozu Zizhixian</t>
  </si>
  <si>
    <t>Chenggong Qu</t>
  </si>
  <si>
    <t>Huaping Xian</t>
  </si>
  <si>
    <t>Fengqing Xian</t>
  </si>
  <si>
    <t>Gongshan Derungzu Nuzu Zizhixian</t>
  </si>
  <si>
    <t>Jingdong Yizu Zizhixian</t>
  </si>
  <si>
    <t>Huize Xian</t>
  </si>
  <si>
    <t>Guangnan Xian</t>
  </si>
  <si>
    <t>Menghai Xian</t>
  </si>
  <si>
    <t>Eshan Yizu Zizhixian</t>
  </si>
  <si>
    <t>Ludian Xian</t>
  </si>
  <si>
    <t>Chun'an Xian</t>
  </si>
  <si>
    <t>Changxing Xian</t>
  </si>
  <si>
    <t>Haiyan Xian</t>
  </si>
  <si>
    <t>Jindong Qu</t>
  </si>
  <si>
    <t>Jinyun Xian</t>
  </si>
  <si>
    <t>Cixi Shi</t>
  </si>
  <si>
    <t>Jiangshan Shi</t>
  </si>
  <si>
    <t>Shangyu Qu</t>
  </si>
  <si>
    <t>Jiaojiang Qu</t>
  </si>
  <si>
    <t>Dongtou Qu</t>
  </si>
  <si>
    <t>Dinghai Qu</t>
  </si>
  <si>
    <t>Liyang Shi</t>
  </si>
  <si>
    <t>Jinhu Xian</t>
    <phoneticPr fontId="22"/>
  </si>
  <si>
    <t>Guannan Xian</t>
    <phoneticPr fontId="22"/>
  </si>
  <si>
    <t>Jianye Qu</t>
    <phoneticPr fontId="2"/>
  </si>
  <si>
    <t>Hai'an Xian</t>
    <phoneticPr fontId="2"/>
  </si>
  <si>
    <t>Siyang Xian</t>
    <phoneticPr fontId="2"/>
  </si>
  <si>
    <t>Huqiu Qu</t>
    <phoneticPr fontId="2"/>
  </si>
  <si>
    <t>Jiangyan Qu</t>
    <phoneticPr fontId="2"/>
  </si>
  <si>
    <t>Liangxi Qu</t>
    <phoneticPr fontId="2"/>
  </si>
  <si>
    <t>Jiawang Qu</t>
    <phoneticPr fontId="2"/>
  </si>
  <si>
    <t>Dongtai Shi</t>
    <phoneticPr fontId="2"/>
  </si>
  <si>
    <t>Guangling Qu</t>
    <phoneticPr fontId="2"/>
  </si>
  <si>
    <t>Jurong Shi</t>
    <phoneticPr fontId="2"/>
  </si>
  <si>
    <t>Guangchang Xian</t>
    <phoneticPr fontId="2"/>
  </si>
  <si>
    <t>Dayu Xian</t>
    <phoneticPr fontId="2"/>
  </si>
  <si>
    <t>Jinggangshan Shi</t>
    <phoneticPr fontId="2"/>
  </si>
  <si>
    <t>Leping Shi</t>
    <phoneticPr fontId="2"/>
  </si>
  <si>
    <t>De'an Xian</t>
    <phoneticPr fontId="2"/>
  </si>
  <si>
    <t>Jinxian Xian</t>
    <phoneticPr fontId="2"/>
  </si>
  <si>
    <t>Luxi Xian</t>
    <phoneticPr fontId="2"/>
  </si>
  <si>
    <t>Hengfeng Xian</t>
    <phoneticPr fontId="2"/>
  </si>
  <si>
    <t>Ganan Shi</t>
    <phoneticPr fontId="2"/>
  </si>
  <si>
    <t>yujiang Xian</t>
    <phoneticPr fontId="2"/>
  </si>
  <si>
    <t>Qianshan Qu</t>
    <phoneticPr fontId="2"/>
  </si>
  <si>
    <t>Mingshan Qu</t>
    <phoneticPr fontId="2"/>
  </si>
  <si>
    <t>Harqin Zuoyi Mongolzu Zizhixian</t>
    <phoneticPr fontId="2"/>
  </si>
  <si>
    <t>Jinzhou Qu</t>
    <phoneticPr fontId="2"/>
  </si>
  <si>
    <t>Kuandian Manzu Zizhixian</t>
    <phoneticPr fontId="2"/>
  </si>
  <si>
    <t>Qingyuan Manzu Zizhixian</t>
    <phoneticPr fontId="2"/>
  </si>
  <si>
    <t>Qinghemen Qu</t>
    <phoneticPr fontId="2"/>
  </si>
  <si>
    <t>Longgang Qu</t>
    <phoneticPr fontId="2"/>
  </si>
  <si>
    <t>Heishan Xian</t>
    <phoneticPr fontId="2"/>
  </si>
  <si>
    <t>Gongchangling Qu</t>
    <phoneticPr fontId="2"/>
  </si>
  <si>
    <t>Shuangtaizi Qu</t>
    <phoneticPr fontId="2"/>
  </si>
  <si>
    <t>Heping Qu</t>
    <phoneticPr fontId="2"/>
  </si>
  <si>
    <t>Qinghe Qu</t>
    <phoneticPr fontId="2"/>
  </si>
  <si>
    <t>Gaizhou Shi</t>
    <phoneticPr fontId="2"/>
  </si>
  <si>
    <t>Ejina Qi</t>
    <phoneticPr fontId="2"/>
  </si>
  <si>
    <t>Donghe Qu</t>
    <phoneticPr fontId="2"/>
  </si>
  <si>
    <t>Linhe Qu</t>
    <phoneticPr fontId="2"/>
  </si>
  <si>
    <t>Balin Youqi</t>
    <phoneticPr fontId="2"/>
  </si>
  <si>
    <t>Qingshuihe Xian</t>
    <phoneticPr fontId="2"/>
  </si>
  <si>
    <t>E'ergu'na Shi</t>
    <phoneticPr fontId="2"/>
  </si>
  <si>
    <t>E'tuoke Qi</t>
    <phoneticPr fontId="2"/>
  </si>
  <si>
    <t>Ke'erqin Qu</t>
    <phoneticPr fontId="2"/>
  </si>
  <si>
    <t>Chaha'er Youyizhongqi</t>
    <phoneticPr fontId="2"/>
  </si>
  <si>
    <t>Wuda Qu</t>
    <phoneticPr fontId="2"/>
  </si>
  <si>
    <t>Duolun Xian</t>
    <phoneticPr fontId="2"/>
  </si>
  <si>
    <t>Ke'erqin Youyi Zhongqi</t>
    <phoneticPr fontId="2"/>
  </si>
  <si>
    <t>Pengyang Xian</t>
    <phoneticPr fontId="2"/>
  </si>
  <si>
    <t>Pingluo Xian</t>
    <phoneticPr fontId="2"/>
  </si>
  <si>
    <t>Tongxin Xian</t>
    <phoneticPr fontId="2"/>
  </si>
  <si>
    <t>XiXia Qu</t>
    <phoneticPr fontId="2"/>
  </si>
  <si>
    <t>Zhongning Xian</t>
    <phoneticPr fontId="2"/>
  </si>
  <si>
    <t>Jigzhi Xian</t>
    <phoneticPr fontId="2"/>
  </si>
  <si>
    <t>Menyuan Huizu Zizhixian</t>
    <phoneticPr fontId="2"/>
  </si>
  <si>
    <t>Huzhu Tuzu Zizhixian</t>
    <phoneticPr fontId="2"/>
  </si>
  <si>
    <t>Guinan Xian</t>
    <phoneticPr fontId="2"/>
  </si>
  <si>
    <t>Golmud Shi</t>
    <phoneticPr fontId="2"/>
  </si>
  <si>
    <t>Tongren Xian</t>
    <phoneticPr fontId="2"/>
  </si>
  <si>
    <t>Chengxi Qu</t>
    <phoneticPr fontId="2"/>
  </si>
  <si>
    <t>Qumarlêb Xian</t>
    <phoneticPr fontId="2"/>
  </si>
  <si>
    <t>Hanyin Xian</t>
  </si>
  <si>
    <t>Fengxiang Xian</t>
  </si>
  <si>
    <t>Foping Xian</t>
  </si>
  <si>
    <t>Shangnan Xian</t>
  </si>
  <si>
    <t>Yijun Xian</t>
  </si>
  <si>
    <t>Dali Xian</t>
  </si>
  <si>
    <t>Chunhua Xian</t>
  </si>
  <si>
    <t>Fu Xian</t>
  </si>
  <si>
    <t>Huimin Xian</t>
  </si>
  <si>
    <t>Lingcheng Qu</t>
  </si>
  <si>
    <t>Hekou Qu</t>
  </si>
  <si>
    <t>Dingtao Qu</t>
  </si>
  <si>
    <t>Jiyang Xian</t>
  </si>
  <si>
    <t>Liangshan Xian</t>
  </si>
  <si>
    <t>Dongchangfu Qu</t>
  </si>
  <si>
    <t>Hedong Qu</t>
  </si>
  <si>
    <t>Jiaozhou Shi</t>
  </si>
  <si>
    <t>Lanshan Qu</t>
  </si>
  <si>
    <t>Jiaoqu Qu</t>
  </si>
  <si>
    <t>Changyi Shi</t>
  </si>
  <si>
    <t>Rushan Shi</t>
  </si>
  <si>
    <t>Haiyang Shi</t>
  </si>
  <si>
    <t>Tai'erzhuang Qu</t>
  </si>
  <si>
    <t>Huantai Xian</t>
  </si>
  <si>
    <t>Huguan Xian</t>
  </si>
  <si>
    <t>Guangling Xian</t>
  </si>
  <si>
    <t>Lingshi Xian</t>
  </si>
  <si>
    <t>Fenxi Xian</t>
  </si>
  <si>
    <t>Jiaocheng Xian</t>
  </si>
  <si>
    <t>Shanyin Xian</t>
  </si>
  <si>
    <t>Jinyuan Qu</t>
  </si>
  <si>
    <t>Dingxiang Xian</t>
  </si>
  <si>
    <t>Kuangqu</t>
  </si>
  <si>
    <t>Jishan Xian</t>
  </si>
  <si>
    <t>Chongming Qu</t>
  </si>
  <si>
    <t>Hongyuan Xian</t>
  </si>
  <si>
    <t>Nanjiang Xian</t>
  </si>
  <si>
    <t>Dayi Xian</t>
  </si>
  <si>
    <t>Kaijiang Xian</t>
  </si>
  <si>
    <t>Luojiang Xian</t>
  </si>
  <si>
    <t>Danba（Rongzhag）Xian</t>
  </si>
  <si>
    <t>Linshui Xian</t>
  </si>
  <si>
    <t>Jiange Xian</t>
  </si>
  <si>
    <t>Jiajiang Xian</t>
  </si>
  <si>
    <t>Ganluo Xian</t>
  </si>
  <si>
    <t>Jiangyang Qu</t>
  </si>
  <si>
    <t>Hongya Xian</t>
  </si>
  <si>
    <t>Fucheng Qu</t>
  </si>
  <si>
    <t>Langzhong Shi</t>
  </si>
  <si>
    <t>Renhe Qu</t>
  </si>
  <si>
    <t>Daying Xian</t>
  </si>
  <si>
    <t>Gao Xian</t>
  </si>
  <si>
    <t>Gongjing Qu</t>
  </si>
  <si>
    <t>Yanjiang Qu</t>
  </si>
  <si>
    <t>Binhai Xinqu</t>
  </si>
  <si>
    <t>Dangxiong Xian</t>
  </si>
  <si>
    <t>Chayu Xian</t>
  </si>
  <si>
    <t>Baqing Xian</t>
  </si>
  <si>
    <t>Gar Xian</t>
  </si>
  <si>
    <t>Chaya Xian</t>
  </si>
  <si>
    <t>Gongga Xian</t>
  </si>
  <si>
    <t>Dingjie Xian</t>
  </si>
  <si>
    <t>Baicheng（Bay）Xian</t>
  </si>
  <si>
    <t>Fuhai（Burultokay）Xian</t>
  </si>
  <si>
    <t>Hoxud Xian</t>
  </si>
  <si>
    <t>Jinghe（Jing）Xian</t>
  </si>
  <si>
    <t>Hutubi Xian</t>
  </si>
  <si>
    <t>Lop Xian</t>
  </si>
  <si>
    <t>Huocheng Xian</t>
  </si>
  <si>
    <t>Karamay Qu</t>
  </si>
  <si>
    <t>Kashi（Kaxgar）Shi</t>
  </si>
  <si>
    <t>Artux Shi</t>
  </si>
  <si>
    <t>Shawan Xian</t>
  </si>
  <si>
    <t>Tuokexun Xian</t>
  </si>
  <si>
    <t>Saybag Qu</t>
  </si>
  <si>
    <t>Longyang Qu</t>
  </si>
  <si>
    <t>Lufeng Xian</t>
  </si>
  <si>
    <t>Eryuan Xian</t>
  </si>
  <si>
    <t>Luxi Shi</t>
  </si>
  <si>
    <t>Xianggelila Shi</t>
  </si>
  <si>
    <t>Honghe Xian</t>
  </si>
  <si>
    <t>Dongchuan Qu</t>
  </si>
  <si>
    <t>Ninglang Yizu Zizhixian</t>
  </si>
  <si>
    <t>Gengma Daizu Wazu Zizhixian</t>
  </si>
  <si>
    <t>Lanping Baizu Pumizu Zizhixian</t>
  </si>
  <si>
    <t>Jinggu Daizu Yizu Zizhixian</t>
  </si>
  <si>
    <t>Luliang Xian</t>
  </si>
  <si>
    <t>Maguan Xian</t>
  </si>
  <si>
    <t>Menghla Xian</t>
  </si>
  <si>
    <t>Hongta Qu</t>
  </si>
  <si>
    <t>Qiaojia Xian</t>
  </si>
  <si>
    <t>Fuyang Qu</t>
  </si>
  <si>
    <t>Jiashan Xian</t>
  </si>
  <si>
    <t>Lanxi Shi</t>
  </si>
  <si>
    <t>Liandu Qu</t>
  </si>
  <si>
    <t>Fenghua Qu</t>
  </si>
  <si>
    <t>Kaihua Xian</t>
  </si>
  <si>
    <t>Shengzhou Shi</t>
  </si>
  <si>
    <t>Linhai Shi</t>
  </si>
  <si>
    <t>Longwan Qu</t>
  </si>
  <si>
    <t>Putuo Qu</t>
  </si>
  <si>
    <t>Tianning Qu</t>
  </si>
  <si>
    <t>Lianshui Xian</t>
    <phoneticPr fontId="22"/>
  </si>
  <si>
    <t>Guanyun Xian</t>
    <phoneticPr fontId="22"/>
  </si>
  <si>
    <t>Lishui Qu</t>
    <phoneticPr fontId="2"/>
  </si>
  <si>
    <t>Haimen Shi</t>
    <phoneticPr fontId="2"/>
  </si>
  <si>
    <t>Sucheng Qu</t>
    <phoneticPr fontId="2"/>
  </si>
  <si>
    <t>Kunshan Shi</t>
    <phoneticPr fontId="2"/>
  </si>
  <si>
    <t>Jingjiang Shi</t>
    <phoneticPr fontId="2"/>
  </si>
  <si>
    <t>Xinwu Qu</t>
    <phoneticPr fontId="2"/>
  </si>
  <si>
    <t>Pei Xian</t>
    <phoneticPr fontId="2"/>
  </si>
  <si>
    <t>Funing Xian</t>
    <phoneticPr fontId="2"/>
  </si>
  <si>
    <t>Hanjiang Qu</t>
    <phoneticPr fontId="2"/>
  </si>
  <si>
    <t>Runzhou Qu</t>
    <phoneticPr fontId="2"/>
  </si>
  <si>
    <t>Jinxi Xian</t>
    <phoneticPr fontId="2"/>
  </si>
  <si>
    <t>Dingnan Xian</t>
    <phoneticPr fontId="2"/>
  </si>
  <si>
    <t>Jishui Xian</t>
    <phoneticPr fontId="2"/>
  </si>
  <si>
    <t>Zhushan Qu</t>
    <phoneticPr fontId="2"/>
  </si>
  <si>
    <t>Duchang Xian</t>
    <phoneticPr fontId="2"/>
  </si>
  <si>
    <t>Nanchang Xian</t>
    <phoneticPr fontId="2"/>
  </si>
  <si>
    <t>Shangli Xian</t>
    <phoneticPr fontId="2"/>
  </si>
  <si>
    <t>Poyang Xian</t>
    <phoneticPr fontId="2"/>
  </si>
  <si>
    <t>Jingan Xian</t>
    <phoneticPr fontId="2"/>
  </si>
  <si>
    <t>Tai'an Xian</t>
    <phoneticPr fontId="2"/>
  </si>
  <si>
    <t>Nanfen Qu</t>
    <phoneticPr fontId="2"/>
  </si>
  <si>
    <t>Jianping Xian</t>
    <phoneticPr fontId="2"/>
  </si>
  <si>
    <t>Lüshunkou Qu</t>
    <phoneticPr fontId="2"/>
  </si>
  <si>
    <t>Yuanbao Qu</t>
    <phoneticPr fontId="2"/>
  </si>
  <si>
    <t>Shuncheng Qu</t>
    <phoneticPr fontId="2"/>
  </si>
  <si>
    <t>Taiping Qu</t>
    <phoneticPr fontId="2"/>
  </si>
  <si>
    <t>Nanpiao Qu</t>
    <phoneticPr fontId="2"/>
  </si>
  <si>
    <t>Linghai Shi</t>
    <phoneticPr fontId="2"/>
  </si>
  <si>
    <t>Hongwei Qu</t>
    <phoneticPr fontId="2"/>
  </si>
  <si>
    <t>Xinglongtai Qu</t>
    <phoneticPr fontId="2"/>
  </si>
  <si>
    <t>Huanggu Qu</t>
    <phoneticPr fontId="2"/>
  </si>
  <si>
    <t>Tiefa Shi</t>
    <phoneticPr fontId="2"/>
  </si>
  <si>
    <t>Laobian Qu</t>
    <phoneticPr fontId="2"/>
  </si>
  <si>
    <t>Guyang Xian</t>
    <phoneticPr fontId="2"/>
  </si>
  <si>
    <t>Wulate Houqi</t>
    <phoneticPr fontId="2"/>
  </si>
  <si>
    <t>Balin Zuoqi</t>
    <phoneticPr fontId="2"/>
  </si>
  <si>
    <t>Saihan Qu</t>
    <phoneticPr fontId="2"/>
  </si>
  <si>
    <t>E'lunchun Zizhiqi</t>
    <phoneticPr fontId="2"/>
  </si>
  <si>
    <t>E'tuoke Qianqi</t>
    <phoneticPr fontId="2"/>
  </si>
  <si>
    <t>Ke'erqin Zuoyi Houqi</t>
    <phoneticPr fontId="2"/>
  </si>
  <si>
    <t>Fengzhen Shi</t>
    <phoneticPr fontId="2"/>
  </si>
  <si>
    <t>Er'lianhaote Shi</t>
    <phoneticPr fontId="2"/>
  </si>
  <si>
    <t>Tuquan Xian</t>
    <phoneticPr fontId="2"/>
  </si>
  <si>
    <t>Xiji Xian</t>
    <phoneticPr fontId="2"/>
  </si>
  <si>
    <t>Yanchi Xian</t>
    <phoneticPr fontId="2"/>
  </si>
  <si>
    <t>Xingqing Qu</t>
    <phoneticPr fontId="2"/>
  </si>
  <si>
    <t>Madoi Xian</t>
    <phoneticPr fontId="2"/>
  </si>
  <si>
    <t>Qilian Xian</t>
    <phoneticPr fontId="2"/>
  </si>
  <si>
    <t>Ledu Xian</t>
    <phoneticPr fontId="2"/>
  </si>
  <si>
    <t>Tongde Xian</t>
    <phoneticPr fontId="2"/>
  </si>
  <si>
    <t>Tianjun Xian</t>
    <phoneticPr fontId="2"/>
  </si>
  <si>
    <t>Zeku Xian</t>
    <phoneticPr fontId="2"/>
  </si>
  <si>
    <t>Chengzhong Qu</t>
    <phoneticPr fontId="2"/>
  </si>
  <si>
    <t>Yushu Xian</t>
    <phoneticPr fontId="2"/>
  </si>
  <si>
    <t>Langao Xian</t>
  </si>
  <si>
    <t>Fufeng Xian</t>
  </si>
  <si>
    <t>Hantai Qu</t>
  </si>
  <si>
    <t>Shanyang Xian</t>
  </si>
  <si>
    <t>Yintai Qu</t>
  </si>
  <si>
    <t>Gaoling Qu</t>
  </si>
  <si>
    <t>Jingyang Xian</t>
  </si>
  <si>
    <t>Ganquan Xian</t>
  </si>
  <si>
    <t>Wudi Xian</t>
  </si>
  <si>
    <t>Linyi Xian</t>
  </si>
  <si>
    <t>Kenli Qu</t>
  </si>
  <si>
    <t>Dongming Xian</t>
  </si>
  <si>
    <t>Qufu Shi</t>
  </si>
  <si>
    <t>Gaotang Xian</t>
  </si>
  <si>
    <t>Junan Xian</t>
  </si>
  <si>
    <t>Jimo Qu</t>
  </si>
  <si>
    <t>Ningyang Xian</t>
  </si>
  <si>
    <t>Fangzi Qu</t>
  </si>
  <si>
    <t>Laishan Qu</t>
  </si>
  <si>
    <t>Tengzhou Shi</t>
  </si>
  <si>
    <t>Linzi Qu</t>
  </si>
  <si>
    <t>Hunyuan Xian</t>
  </si>
  <si>
    <t>Qinshui Xian</t>
  </si>
  <si>
    <t>Pingyao Xian</t>
  </si>
  <si>
    <t>Fushan Xian</t>
  </si>
  <si>
    <t>Jiaokou Xian</t>
  </si>
  <si>
    <t>Shuocheng Qu</t>
  </si>
  <si>
    <t>Loufan Xian</t>
  </si>
  <si>
    <t>Fanzhi Xian</t>
  </si>
  <si>
    <t>Pingding Xian</t>
  </si>
  <si>
    <t>Fengxian Qu</t>
  </si>
  <si>
    <t>Jinchuan（Quqên）Xian</t>
  </si>
  <si>
    <t>Pingchang Xian</t>
  </si>
  <si>
    <t>Dujiangyan Shi</t>
  </si>
  <si>
    <t>Qu xian</t>
  </si>
  <si>
    <t>Mianzhu Shi</t>
  </si>
  <si>
    <t>Daocheng（Dabba）Xian</t>
  </si>
  <si>
    <t>Qianfeng Qu</t>
  </si>
  <si>
    <t>Qingchuan Xian</t>
  </si>
  <si>
    <t>Jingyan Xian</t>
  </si>
  <si>
    <t>Longmatan Qu</t>
  </si>
  <si>
    <t>Pengshan Qu</t>
  </si>
  <si>
    <t>Jiangyou Shi</t>
  </si>
  <si>
    <t>Nanbu Xian</t>
  </si>
  <si>
    <t>Xi Qu</t>
  </si>
  <si>
    <t>Pengxi Xian</t>
  </si>
  <si>
    <t>Mingshan Qu</t>
  </si>
  <si>
    <t>Gong Xian</t>
  </si>
  <si>
    <t>Dongli Qu</t>
  </si>
  <si>
    <t>Duilongdeqing Qu</t>
  </si>
  <si>
    <t>Gongbujiangda Xian</t>
  </si>
  <si>
    <t>Biru Xian</t>
  </si>
  <si>
    <t>Gê'gyai Xian</t>
  </si>
  <si>
    <t>Dingqing Xian</t>
  </si>
  <si>
    <t>Jiacha Xian</t>
  </si>
  <si>
    <t>Dingri Xian</t>
  </si>
  <si>
    <t>Kalpin Xian</t>
  </si>
  <si>
    <t>Fuyun（Koktokay）Xian</t>
  </si>
  <si>
    <t>Korla Shi</t>
  </si>
  <si>
    <t>Wenquan（Arixang）Xian</t>
  </si>
  <si>
    <t>Jimsar Xian</t>
  </si>
  <si>
    <t>Minfeng（Niya）Xian</t>
  </si>
  <si>
    <t>Huoerguoshi Shi</t>
  </si>
  <si>
    <t>Orku Qu</t>
  </si>
  <si>
    <t>Markit Xian</t>
  </si>
  <si>
    <t>Wuqia（Ulugqat）Xian</t>
  </si>
  <si>
    <t>Tacheng（Qoqek）Shi</t>
  </si>
  <si>
    <t>Shuimogou Qu</t>
  </si>
  <si>
    <t>Shidian Xian</t>
  </si>
  <si>
    <t>Mouding Xian</t>
  </si>
  <si>
    <t>Heqing Xian</t>
  </si>
  <si>
    <t>Ruili Shi</t>
  </si>
  <si>
    <t>Jianshui Xian</t>
  </si>
  <si>
    <t>Fumin Xian</t>
  </si>
  <si>
    <t>Yongsheng Xian</t>
  </si>
  <si>
    <t>Linxiang Qu</t>
  </si>
  <si>
    <t>Lushui Shi</t>
  </si>
  <si>
    <t>Lancang Lahuzu Zizhixian</t>
  </si>
  <si>
    <t>Luoping Xian</t>
  </si>
  <si>
    <t>Malipo Xian</t>
  </si>
  <si>
    <t>Huaning Xian</t>
  </si>
  <si>
    <t>Shuifu Xian</t>
  </si>
  <si>
    <t>Gongshu Qu</t>
  </si>
  <si>
    <t>Nanxun Qu</t>
  </si>
  <si>
    <t>Nanhu Qu</t>
  </si>
  <si>
    <t>Pan'an Xian</t>
  </si>
  <si>
    <t>Longquan Shi</t>
  </si>
  <si>
    <t>Haishu Qu</t>
  </si>
  <si>
    <t>Kecheng Qu</t>
  </si>
  <si>
    <t>Xinchang Xian</t>
  </si>
  <si>
    <t>Luqiao Qu</t>
  </si>
  <si>
    <t>Lucheng Qu</t>
  </si>
  <si>
    <t>Shengsi Xian</t>
  </si>
  <si>
    <t>Wujin Qu</t>
  </si>
  <si>
    <t>Qingjiangpu Qu</t>
    <phoneticPr fontId="22"/>
  </si>
  <si>
    <t>Haizhou Qu</t>
    <phoneticPr fontId="22"/>
  </si>
  <si>
    <t>Liuhe Qu</t>
    <phoneticPr fontId="2"/>
  </si>
  <si>
    <t>Qidong Shi</t>
    <phoneticPr fontId="2"/>
  </si>
  <si>
    <t>Suyu Qu</t>
    <phoneticPr fontId="2"/>
  </si>
  <si>
    <t>Taicang Shi</t>
    <phoneticPr fontId="2"/>
  </si>
  <si>
    <t>Taixing Shi</t>
    <phoneticPr fontId="2"/>
  </si>
  <si>
    <t>Xishan Qu</t>
    <phoneticPr fontId="2"/>
  </si>
  <si>
    <t>Pizhou Shi</t>
    <phoneticPr fontId="2"/>
  </si>
  <si>
    <t>Jianhu Xian</t>
    <phoneticPr fontId="2"/>
  </si>
  <si>
    <t>Jiangdu Qu</t>
    <phoneticPr fontId="2"/>
  </si>
  <si>
    <t>Yangzhong Shi</t>
    <phoneticPr fontId="2"/>
  </si>
  <si>
    <t>Le'an Xian</t>
    <phoneticPr fontId="2"/>
  </si>
  <si>
    <t>Ganxian Qu</t>
    <phoneticPr fontId="2"/>
  </si>
  <si>
    <t>Jizhou Xian</t>
    <phoneticPr fontId="2"/>
  </si>
  <si>
    <t>Gongqing Chengshi</t>
    <phoneticPr fontId="2"/>
  </si>
  <si>
    <t>Qingshanhu Qu</t>
    <phoneticPr fontId="2"/>
  </si>
  <si>
    <t>Xiangdong Qu</t>
    <phoneticPr fontId="2"/>
  </si>
  <si>
    <t>Qianshan Xian</t>
    <phoneticPr fontId="2"/>
  </si>
  <si>
    <t>Shanggao Xian</t>
    <phoneticPr fontId="2"/>
  </si>
  <si>
    <t>Tiedong Qu</t>
    <phoneticPr fontId="2"/>
  </si>
  <si>
    <t>Pingshan Qu</t>
    <phoneticPr fontId="2"/>
  </si>
  <si>
    <t>Lingyuan Shi</t>
    <phoneticPr fontId="2"/>
  </si>
  <si>
    <t>PuLanDian Qu</t>
    <phoneticPr fontId="2"/>
  </si>
  <si>
    <t>Zhenan Qu</t>
    <phoneticPr fontId="2"/>
  </si>
  <si>
    <t>Wanghua Qu</t>
    <phoneticPr fontId="2"/>
  </si>
  <si>
    <t>Xihe Qu</t>
    <phoneticPr fontId="2"/>
  </si>
  <si>
    <t>Suizhong Xian</t>
    <phoneticPr fontId="2"/>
  </si>
  <si>
    <t>Linghe Qu</t>
    <phoneticPr fontId="2"/>
  </si>
  <si>
    <t>Liaoyang Xian</t>
    <phoneticPr fontId="2"/>
  </si>
  <si>
    <t>Hun'nan Qu</t>
    <phoneticPr fontId="2"/>
  </si>
  <si>
    <t>Tieling Xian</t>
    <phoneticPr fontId="2"/>
  </si>
  <si>
    <t>Xishi Qu</t>
    <phoneticPr fontId="2"/>
  </si>
  <si>
    <t>Hondlon Qu</t>
    <phoneticPr fontId="2"/>
  </si>
  <si>
    <t>Wulate Qianqi</t>
    <phoneticPr fontId="2"/>
  </si>
  <si>
    <t>Hongshan Qu</t>
    <phoneticPr fontId="2"/>
  </si>
  <si>
    <t>Tumote Zuoqi</t>
    <phoneticPr fontId="2"/>
  </si>
  <si>
    <t>Genhe Shi</t>
    <phoneticPr fontId="2"/>
  </si>
  <si>
    <t>Hangjin Qi</t>
    <phoneticPr fontId="2"/>
  </si>
  <si>
    <t>Ke'erqin Zuoyi Zhongqi</t>
    <phoneticPr fontId="2"/>
  </si>
  <si>
    <t>Huade Xian</t>
    <phoneticPr fontId="2"/>
  </si>
  <si>
    <t>Sunite Youqi</t>
    <phoneticPr fontId="2"/>
  </si>
  <si>
    <t>Wulanhaote Shi</t>
    <phoneticPr fontId="2"/>
  </si>
  <si>
    <t>Yuanzhou Qu</t>
    <phoneticPr fontId="2"/>
  </si>
  <si>
    <t>hongsipu qu</t>
    <phoneticPr fontId="2"/>
  </si>
  <si>
    <t>Yongning Xian</t>
    <phoneticPr fontId="2"/>
  </si>
  <si>
    <t>Maqên Xian</t>
    <phoneticPr fontId="2"/>
  </si>
  <si>
    <t>Minhe HuizuTuzu Zizhixian</t>
    <phoneticPr fontId="2"/>
  </si>
  <si>
    <t>Xinghai Xian</t>
    <phoneticPr fontId="2"/>
  </si>
  <si>
    <t>Ulan Xian</t>
    <phoneticPr fontId="2"/>
  </si>
  <si>
    <t>Datong Huizu Tuzu Zizhixian</t>
    <phoneticPr fontId="2"/>
  </si>
  <si>
    <t>Zadoi Xian</t>
    <phoneticPr fontId="2"/>
  </si>
  <si>
    <t>Ningshan Xian</t>
  </si>
  <si>
    <t>Jintai Qu</t>
  </si>
  <si>
    <t>Liuba Xian</t>
  </si>
  <si>
    <t>Zhashui Xian</t>
  </si>
  <si>
    <t>Hancheng Shi</t>
  </si>
  <si>
    <t>Huyi Qu</t>
  </si>
  <si>
    <t>Liquan Xian</t>
  </si>
  <si>
    <t>Huangling Xian</t>
  </si>
  <si>
    <t>Jingbian Xian</t>
  </si>
  <si>
    <t>JuYe Xian</t>
  </si>
  <si>
    <t>Lixia Qu</t>
  </si>
  <si>
    <t>Rencheng Qu</t>
  </si>
  <si>
    <t>Guan Xian</t>
  </si>
  <si>
    <t>Laixi Shi</t>
  </si>
  <si>
    <t>Taishan Qu</t>
  </si>
  <si>
    <t>Gaomi Shi</t>
  </si>
  <si>
    <t>Laiyang Shi</t>
  </si>
  <si>
    <t>Xuecheng Qu</t>
  </si>
  <si>
    <t>Yiyuan Xian</t>
  </si>
  <si>
    <t>Licheng Xian</t>
  </si>
  <si>
    <t>Yangcheng Xian</t>
  </si>
  <si>
    <t>Gu Xian</t>
  </si>
  <si>
    <t>Lan Xian</t>
  </si>
  <si>
    <t>Ying Xian</t>
  </si>
  <si>
    <t>Qingxu Xian</t>
  </si>
  <si>
    <t>Hequ Xian</t>
  </si>
  <si>
    <t>Pinglu Xian</t>
  </si>
  <si>
    <t>Hongkou Qu</t>
  </si>
  <si>
    <t>Jiuzhaigou Xian</t>
  </si>
  <si>
    <t>Tongjiang Xian</t>
  </si>
  <si>
    <t>Tongchuan Shi</t>
  </si>
  <si>
    <t>Shifang Shi</t>
  </si>
  <si>
    <t>Wusheng Xian</t>
  </si>
  <si>
    <t>Jinkouhe Qu</t>
  </si>
  <si>
    <t>Huili Xian</t>
  </si>
  <si>
    <t>Lu Xian</t>
  </si>
  <si>
    <t>Qingshen Xian</t>
  </si>
  <si>
    <t>Pingwu Xian</t>
  </si>
  <si>
    <t>Peng'an Xian</t>
  </si>
  <si>
    <t>Zizhong Xian</t>
  </si>
  <si>
    <t>Yanbian Xian</t>
  </si>
  <si>
    <t>Shehong Xian</t>
  </si>
  <si>
    <t>Shimian Xian</t>
  </si>
  <si>
    <t>Jiang'an Xian</t>
  </si>
  <si>
    <t>Yantan Qu</t>
  </si>
  <si>
    <t>Hebei Qu</t>
  </si>
  <si>
    <t>Linzhou Xian</t>
  </si>
  <si>
    <t>Lang Xian</t>
  </si>
  <si>
    <t>Jiali Xian</t>
  </si>
  <si>
    <t>Gêrzê Xian</t>
  </si>
  <si>
    <t>Gongjue Xian</t>
  </si>
  <si>
    <t>Langkazi Xian</t>
  </si>
  <si>
    <t>Gangba Xian</t>
  </si>
  <si>
    <t>Kuqa Xian</t>
  </si>
  <si>
    <t>Habahe（Kaba）Xian</t>
  </si>
  <si>
    <t>Luntai（Bügür）Xian</t>
  </si>
  <si>
    <t>Manas Xian</t>
  </si>
  <si>
    <t>Moyu（Karakax）Xian</t>
  </si>
  <si>
    <t>Kuitun Shi</t>
  </si>
  <si>
    <t>Shache（Yarkant）Xian</t>
  </si>
  <si>
    <t>Toli Xian</t>
  </si>
  <si>
    <t>Tianshan Qu</t>
  </si>
  <si>
    <t>Tengchong Shi</t>
  </si>
  <si>
    <t>Nanhua Xian</t>
  </si>
  <si>
    <t>Jianchuan Xian</t>
  </si>
  <si>
    <t>Yingjiang Xian</t>
  </si>
  <si>
    <t>Jinping Miaozu Yaozu Daizu Zizhixian</t>
  </si>
  <si>
    <t>Guandu Qu</t>
  </si>
  <si>
    <t>Yulong Naxizu Zizhixian</t>
  </si>
  <si>
    <t>Shuangjiang Lahuzu Bulangzu Daizu Zizhixian</t>
  </si>
  <si>
    <t>Menglian Daizu Lahuzu Wazu Zizhixian</t>
  </si>
  <si>
    <t>Malong Xian</t>
  </si>
  <si>
    <t>Qiubei Xian</t>
  </si>
  <si>
    <t>Jiangchuan Qu</t>
  </si>
  <si>
    <t>Suijiang Xian</t>
  </si>
  <si>
    <t>Jiande Shi</t>
  </si>
  <si>
    <t>Wuxing Qu</t>
  </si>
  <si>
    <t>Pinghu Shi</t>
  </si>
  <si>
    <t>Pujiang Xian</t>
  </si>
  <si>
    <t>Qingtian Xian</t>
  </si>
  <si>
    <t>Longyou Xian</t>
  </si>
  <si>
    <t>Yuecheng Qu</t>
  </si>
  <si>
    <t>Sanmen Xian</t>
  </si>
  <si>
    <t>Ouhai Qu</t>
  </si>
  <si>
    <t>Zhonglou Qu</t>
  </si>
  <si>
    <t>Xuyi Xian</t>
    <phoneticPr fontId="22"/>
  </si>
  <si>
    <t>Lianyun Qu</t>
    <phoneticPr fontId="22"/>
  </si>
  <si>
    <t>Pukou Qu</t>
    <phoneticPr fontId="2"/>
  </si>
  <si>
    <t>Rudong Xian</t>
    <phoneticPr fontId="2"/>
  </si>
  <si>
    <t>Wujiang Qu</t>
    <phoneticPr fontId="2"/>
  </si>
  <si>
    <t>Xinghua Shi</t>
    <phoneticPr fontId="2"/>
  </si>
  <si>
    <t>Yixing Shi</t>
    <phoneticPr fontId="2"/>
  </si>
  <si>
    <t>Quanshan Qu</t>
    <phoneticPr fontId="2"/>
  </si>
  <si>
    <t>Sheyang Xian</t>
    <phoneticPr fontId="2"/>
  </si>
  <si>
    <t>Yizheng Shi</t>
    <phoneticPr fontId="2"/>
  </si>
  <si>
    <t>dantu Qu</t>
    <phoneticPr fontId="2"/>
  </si>
  <si>
    <t>Lichuan Xian</t>
    <phoneticPr fontId="2"/>
  </si>
  <si>
    <t>Huichang Xian</t>
    <phoneticPr fontId="2"/>
  </si>
  <si>
    <t>Qingyuan Xian</t>
    <phoneticPr fontId="2"/>
  </si>
  <si>
    <t>Hukou Xian</t>
    <phoneticPr fontId="2"/>
  </si>
  <si>
    <t>Qingyunpu Qu</t>
    <phoneticPr fontId="2"/>
  </si>
  <si>
    <t>Shangrao Xian</t>
    <phoneticPr fontId="2"/>
  </si>
  <si>
    <t>Tonggu Xian</t>
    <phoneticPr fontId="2"/>
  </si>
  <si>
    <t>Tiexi Qu</t>
    <phoneticPr fontId="2"/>
  </si>
  <si>
    <t>Xihu Qu</t>
    <phoneticPr fontId="2"/>
  </si>
  <si>
    <t>Longcheng Qu</t>
    <phoneticPr fontId="2"/>
  </si>
  <si>
    <t>Shahekou Qu</t>
    <phoneticPr fontId="2"/>
  </si>
  <si>
    <t>Zhenxing Qu</t>
    <phoneticPr fontId="2"/>
  </si>
  <si>
    <t>Xinbin Manzu Zizhixian</t>
    <phoneticPr fontId="2"/>
  </si>
  <si>
    <t>Xinqiu Qu</t>
    <phoneticPr fontId="2"/>
  </si>
  <si>
    <t>Xingcheng Shi</t>
    <phoneticPr fontId="2"/>
  </si>
  <si>
    <t>Taihe Qu</t>
    <phoneticPr fontId="2"/>
  </si>
  <si>
    <t>Taizihe Qu</t>
    <phoneticPr fontId="2"/>
  </si>
  <si>
    <t>Kangping Xian</t>
    <phoneticPr fontId="2"/>
  </si>
  <si>
    <t>Xifeng Xian</t>
    <phoneticPr fontId="2"/>
  </si>
  <si>
    <t>Zhanqian Qu</t>
    <phoneticPr fontId="2"/>
  </si>
  <si>
    <t>Jiuyuan Qu</t>
    <phoneticPr fontId="2"/>
  </si>
  <si>
    <t>Wulate Zhongqi</t>
    <phoneticPr fontId="2"/>
  </si>
  <si>
    <t>Kalaqin Qi</t>
    <phoneticPr fontId="2"/>
  </si>
  <si>
    <t>Tuoketuo Xian</t>
    <phoneticPr fontId="2"/>
  </si>
  <si>
    <t>Haila'er Qu</t>
    <phoneticPr fontId="2"/>
  </si>
  <si>
    <t>Kangbashi Qu</t>
    <phoneticPr fontId="2"/>
  </si>
  <si>
    <t>Kulun Qi</t>
    <phoneticPr fontId="2"/>
  </si>
  <si>
    <t>Ji'ning Qu</t>
    <phoneticPr fontId="2"/>
  </si>
  <si>
    <t>Sunite Zuoqi</t>
    <phoneticPr fontId="2"/>
  </si>
  <si>
    <t>Zhalaite Qi</t>
    <phoneticPr fontId="2"/>
  </si>
  <si>
    <t>jingfengqu</t>
    <phoneticPr fontId="2"/>
  </si>
  <si>
    <t>Tarlag Xian</t>
    <phoneticPr fontId="2"/>
  </si>
  <si>
    <t>Ping'an Qu</t>
    <phoneticPr fontId="2"/>
  </si>
  <si>
    <t>Huangyuan Xian</t>
    <phoneticPr fontId="2"/>
  </si>
  <si>
    <t>Zhidoi Xian</t>
    <phoneticPr fontId="2"/>
  </si>
  <si>
    <t>Pingli Xian</t>
  </si>
  <si>
    <t>Linyou Xian</t>
  </si>
  <si>
    <t>Lǜeyang Xian</t>
  </si>
  <si>
    <t>Zhenan Xian</t>
  </si>
  <si>
    <t>Heyang Xian</t>
  </si>
  <si>
    <t>Lantian Xian</t>
  </si>
  <si>
    <t>Qian Xian</t>
  </si>
  <si>
    <t>Huanglong Xian</t>
  </si>
  <si>
    <t>Mizhi Xian</t>
  </si>
  <si>
    <t>Zhanhua Xian</t>
  </si>
  <si>
    <t>JuanCheng Xian</t>
  </si>
  <si>
    <t>Pingyin Xian</t>
  </si>
  <si>
    <t>Sishui Xian</t>
  </si>
  <si>
    <t>Linqing Shi</t>
  </si>
  <si>
    <t>Linshu Xian</t>
  </si>
  <si>
    <t>Laoshan Qu</t>
  </si>
  <si>
    <t>Hanting Qu</t>
  </si>
  <si>
    <t>Laizhou Shi</t>
  </si>
  <si>
    <t>Zhangdian Qu</t>
  </si>
  <si>
    <t>Lucheng Shi</t>
  </si>
  <si>
    <t>Lingqiu Xian</t>
  </si>
  <si>
    <t>Zezhou Xian</t>
  </si>
  <si>
    <t>Shouyang Xian</t>
  </si>
  <si>
    <t>Hongdong Xian</t>
  </si>
  <si>
    <t>Lin Xian</t>
  </si>
  <si>
    <t>Youyu Xian</t>
  </si>
  <si>
    <t>Wanbailin Qu</t>
  </si>
  <si>
    <t>Jingle Xian</t>
  </si>
  <si>
    <t>Ruicheng Xian</t>
  </si>
  <si>
    <t>Jinjiang Qu</t>
  </si>
  <si>
    <t>Wanyuan Xian</t>
  </si>
  <si>
    <t>Zhongjiang Xian</t>
  </si>
  <si>
    <t>Dêgê Xian</t>
  </si>
  <si>
    <t>Yuechi Xian</t>
  </si>
  <si>
    <t>Wangcang Xian</t>
  </si>
  <si>
    <t>Mabian Yizu Zizhixian</t>
  </si>
  <si>
    <t>Jinyang Xian</t>
  </si>
  <si>
    <t>Naxi Qu</t>
  </si>
  <si>
    <t>Renshou Xian</t>
  </si>
  <si>
    <t>Santai Xian</t>
  </si>
  <si>
    <t>Shunqing Qu</t>
  </si>
  <si>
    <t>Tianquan Xian</t>
  </si>
  <si>
    <t>Junlian Xian</t>
  </si>
  <si>
    <t>Ziliujing Qu</t>
  </si>
  <si>
    <t>Mozhugongka Xian</t>
  </si>
  <si>
    <t>Milin Xian</t>
  </si>
  <si>
    <t>Nierong Xian</t>
  </si>
  <si>
    <t>Rutog Xian</t>
  </si>
  <si>
    <t>Jiangda Xian</t>
  </si>
  <si>
    <t>Longzi Xian</t>
  </si>
  <si>
    <t>Jiangzi Xian</t>
  </si>
  <si>
    <t>Wensu Xian</t>
  </si>
  <si>
    <t>Jeminay Xian</t>
  </si>
  <si>
    <t>Qiemo（Qarqan）Xian</t>
  </si>
  <si>
    <t>Mori Kazak Zizhixian</t>
  </si>
  <si>
    <t>Pishan（Guma）Xian</t>
  </si>
  <si>
    <t>Nileke Xian</t>
  </si>
  <si>
    <t>Shufu Xian</t>
  </si>
  <si>
    <t>Usu Shi</t>
  </si>
  <si>
    <t>Toutunhe Qu</t>
  </si>
  <si>
    <t>Shuangbai Xian</t>
  </si>
  <si>
    <t>Midu Xian</t>
  </si>
  <si>
    <t>Kaiyuan Shi</t>
  </si>
  <si>
    <t>Jinning Qu</t>
  </si>
  <si>
    <t>Yongde Xian</t>
  </si>
  <si>
    <t>Mojiang Hanizu Zizhixian</t>
  </si>
  <si>
    <t>Qilin Qu</t>
  </si>
  <si>
    <t>Wenshan Shi</t>
  </si>
  <si>
    <t>Tonghai Xian</t>
  </si>
  <si>
    <t>Weixin Xian</t>
  </si>
  <si>
    <t>Jianggan Qu</t>
  </si>
  <si>
    <t>Tongxiang Shi</t>
  </si>
  <si>
    <t>Wucheng Qu</t>
  </si>
  <si>
    <t>Qingyuan Xian</t>
  </si>
  <si>
    <t>Ninghai Xian</t>
  </si>
  <si>
    <t>Zhuji Shi</t>
  </si>
  <si>
    <t>Tiantai Xian</t>
  </si>
  <si>
    <t>Pingyang Xian</t>
  </si>
  <si>
    <t>Qinhuai Qu</t>
    <phoneticPr fontId="2"/>
  </si>
  <si>
    <t>Rugao Shi</t>
    <phoneticPr fontId="2"/>
  </si>
  <si>
    <t>Xiangcheng Qu</t>
    <phoneticPr fontId="2"/>
  </si>
  <si>
    <t>huishan Qu</t>
    <phoneticPr fontId="2"/>
  </si>
  <si>
    <t>Suining Xian</t>
    <phoneticPr fontId="2"/>
  </si>
  <si>
    <t>Tinghu Qu</t>
    <phoneticPr fontId="2"/>
  </si>
  <si>
    <t>Linchuan Qu</t>
    <phoneticPr fontId="2"/>
  </si>
  <si>
    <t>Longnan Xian</t>
    <phoneticPr fontId="2"/>
  </si>
  <si>
    <t>Suichuan Xian</t>
    <phoneticPr fontId="2"/>
  </si>
  <si>
    <t>Lianxi Qu</t>
    <phoneticPr fontId="2"/>
  </si>
  <si>
    <t>Wanli Qu</t>
    <phoneticPr fontId="2"/>
  </si>
  <si>
    <t>Wannian Xian</t>
    <phoneticPr fontId="2"/>
  </si>
  <si>
    <t>Wanzai Xian</t>
    <phoneticPr fontId="2"/>
  </si>
  <si>
    <t>Xiuyan Manzu Zizhix</t>
    <phoneticPr fontId="2"/>
  </si>
  <si>
    <t>Shuangta Qu</t>
    <phoneticPr fontId="2"/>
  </si>
  <si>
    <t>Wafangdian Shi</t>
    <phoneticPr fontId="2"/>
  </si>
  <si>
    <t>Xinfu Qu</t>
    <phoneticPr fontId="2"/>
  </si>
  <si>
    <t>Zhangwu Xian</t>
    <phoneticPr fontId="2"/>
  </si>
  <si>
    <t>Yi Xian</t>
    <phoneticPr fontId="2"/>
  </si>
  <si>
    <t>Wensheng Qu</t>
    <phoneticPr fontId="2"/>
  </si>
  <si>
    <t>Liaozhong Qu</t>
    <phoneticPr fontId="2"/>
  </si>
  <si>
    <t>Yinzhou Qu</t>
    <phoneticPr fontId="2"/>
  </si>
  <si>
    <t>Qingshan Qu</t>
    <phoneticPr fontId="2"/>
  </si>
  <si>
    <t>Wuyuan Xian</t>
    <phoneticPr fontId="2"/>
  </si>
  <si>
    <t>Keshiketeng Qi</t>
    <phoneticPr fontId="2"/>
  </si>
  <si>
    <t>Wuchuan Xian</t>
    <phoneticPr fontId="2"/>
  </si>
  <si>
    <t>Manzhouli Shi</t>
    <phoneticPr fontId="2"/>
  </si>
  <si>
    <t>Wushen Qi</t>
    <phoneticPr fontId="2"/>
  </si>
  <si>
    <t>Naiman Qi</t>
    <phoneticPr fontId="2"/>
  </si>
  <si>
    <t>Liangcheng Xian</t>
    <phoneticPr fontId="2"/>
  </si>
  <si>
    <t>Taipusi Qi</t>
    <phoneticPr fontId="2"/>
  </si>
  <si>
    <t>Huangzhong Xian</t>
    <phoneticPr fontId="2"/>
  </si>
  <si>
    <t>Shiquan Xian</t>
  </si>
  <si>
    <t>Long Xian</t>
  </si>
  <si>
    <t>Mian Xian</t>
  </si>
  <si>
    <t>shangzhouqu</t>
  </si>
  <si>
    <t>Huayin Shi</t>
  </si>
  <si>
    <t>Lianhu Qu</t>
  </si>
  <si>
    <t>Qindu Qu</t>
  </si>
  <si>
    <t>Luochuan Xian</t>
  </si>
  <si>
    <t>Qingjian Xian</t>
  </si>
  <si>
    <t>Qihe Xian</t>
  </si>
  <si>
    <t>Mudan Qu</t>
  </si>
  <si>
    <t>Shanghe Xian</t>
  </si>
  <si>
    <t>Weishan Xian</t>
  </si>
  <si>
    <t>Shen Xian</t>
  </si>
  <si>
    <t>Luozhuang Qu</t>
  </si>
  <si>
    <t>Licang Qu</t>
  </si>
  <si>
    <t>Kuiwen Qu</t>
  </si>
  <si>
    <t>Longkou Shi</t>
  </si>
  <si>
    <t>Zhoucun Qu</t>
  </si>
  <si>
    <t>Pingshun Xian</t>
  </si>
  <si>
    <t>Nanjiao Qu</t>
  </si>
  <si>
    <t>Taigu Xian</t>
  </si>
  <si>
    <t>Houma Shi</t>
  </si>
  <si>
    <t>Lishi Qu</t>
  </si>
  <si>
    <t>Xiaodian Qu</t>
  </si>
  <si>
    <t>Kelan Xian</t>
  </si>
  <si>
    <t>Wanrong Xian</t>
  </si>
  <si>
    <t>Jiading Qu</t>
  </si>
  <si>
    <t>Ma'erkangshi</t>
  </si>
  <si>
    <t>Jinniu Qu</t>
  </si>
  <si>
    <t>Xuanhan xian</t>
  </si>
  <si>
    <t>Dêrong Xian</t>
  </si>
  <si>
    <t>Yuanba Qu</t>
  </si>
  <si>
    <t>Muchuan Xian</t>
  </si>
  <si>
    <t>Leibo Xian</t>
  </si>
  <si>
    <t>Xuyong Xian</t>
  </si>
  <si>
    <t>Yanting Xian</t>
  </si>
  <si>
    <t>Xichong Xian</t>
  </si>
  <si>
    <t>Yingjing Xian</t>
  </si>
  <si>
    <t>Nanxi Qu</t>
  </si>
  <si>
    <t>Heping Qu</t>
  </si>
  <si>
    <t>Nimu Xian</t>
  </si>
  <si>
    <t>Motuo Xian</t>
  </si>
  <si>
    <t>Nima Xian</t>
  </si>
  <si>
    <t>Zanda Xian</t>
  </si>
  <si>
    <t>Karuo Qu</t>
  </si>
  <si>
    <t>Luozha Xian</t>
  </si>
  <si>
    <t>Jilong Xian</t>
  </si>
  <si>
    <t>Wushi（Uqturpan）Xian</t>
  </si>
  <si>
    <t>Qinghe（Qinggil）Xian</t>
  </si>
  <si>
    <t>Ruoqiang（Qakilik）Xian</t>
  </si>
  <si>
    <t>Qitai Xian</t>
  </si>
  <si>
    <t>Qira Xian</t>
  </si>
  <si>
    <t>Tekesi Xian</t>
  </si>
  <si>
    <t>Shule Xian</t>
  </si>
  <si>
    <t>Yumin（Qagantokay）Xian</t>
  </si>
  <si>
    <t>Wuding Xian</t>
  </si>
  <si>
    <t>Nanjian Yizu Zizhixian</t>
  </si>
  <si>
    <t>Luchuan Yizu Miaozu Zizhixian</t>
  </si>
  <si>
    <t>Yun Xian</t>
  </si>
  <si>
    <t>Ninger Hanizu Yizu Zizhixian</t>
  </si>
  <si>
    <t>Shizong Xian</t>
  </si>
  <si>
    <t>Xichou Xian</t>
  </si>
  <si>
    <t>Xinping Yizu Daizu Zizhixian</t>
  </si>
  <si>
    <t>Lingan Qu</t>
  </si>
  <si>
    <t>Xiuzhou Qu</t>
  </si>
  <si>
    <t>Suichang Xian</t>
  </si>
  <si>
    <t>Xiangshan Xian</t>
  </si>
  <si>
    <t>Wenling Shi</t>
  </si>
  <si>
    <t>Rui'an Shi</t>
  </si>
  <si>
    <t>Qixia Qu</t>
    <phoneticPr fontId="2"/>
  </si>
  <si>
    <t>Tongzhou QU</t>
    <phoneticPr fontId="2"/>
  </si>
  <si>
    <t>Zhangjiagang Shi</t>
    <phoneticPr fontId="2"/>
  </si>
  <si>
    <t>Tongshan Qu</t>
    <phoneticPr fontId="2"/>
  </si>
  <si>
    <t>Xiangshui Xian</t>
    <phoneticPr fontId="2"/>
  </si>
  <si>
    <t>Nancheng Xian</t>
    <phoneticPr fontId="2"/>
  </si>
  <si>
    <t>Nankang Qu</t>
    <phoneticPr fontId="2"/>
  </si>
  <si>
    <t>Taihe Xian</t>
    <phoneticPr fontId="2"/>
  </si>
  <si>
    <t>Pengze Xian</t>
    <phoneticPr fontId="2"/>
  </si>
  <si>
    <t>Yifeng Xian</t>
    <phoneticPr fontId="2"/>
  </si>
  <si>
    <t>Xigang Qu</t>
    <phoneticPr fontId="2"/>
  </si>
  <si>
    <t>Shenbeixin Qu</t>
    <phoneticPr fontId="2"/>
  </si>
  <si>
    <t>Shiguai Kuangqu</t>
    <phoneticPr fontId="2"/>
  </si>
  <si>
    <t>Linxi Xian</t>
    <phoneticPr fontId="2"/>
  </si>
  <si>
    <t>Xincheng Qu</t>
    <phoneticPr fontId="2"/>
  </si>
  <si>
    <t>Molidawada Wo'erzu Zizhiqi</t>
    <phoneticPr fontId="2"/>
  </si>
  <si>
    <t>Yijinhuoluo Qi</t>
    <phoneticPr fontId="2"/>
  </si>
  <si>
    <t>Zhalute Qi</t>
    <phoneticPr fontId="2"/>
  </si>
  <si>
    <t>Shangdou Xian</t>
    <phoneticPr fontId="2"/>
  </si>
  <si>
    <t>Xi Wuzhumuqin Qi</t>
    <phoneticPr fontId="2"/>
  </si>
  <si>
    <t>Xunyang Xian</t>
  </si>
  <si>
    <t>Mei Xian</t>
  </si>
  <si>
    <t>Ningqiang Xian</t>
  </si>
  <si>
    <t>Huazhou Qu</t>
  </si>
  <si>
    <t>Lintong Qu</t>
  </si>
  <si>
    <t>Sanyuan Xian</t>
  </si>
  <si>
    <t>Wuqi Xian</t>
  </si>
  <si>
    <t>Shenmu Shi</t>
  </si>
  <si>
    <t>Qingyun Xian</t>
  </si>
  <si>
    <t>Shan Xian</t>
  </si>
  <si>
    <t>Wenshang Xian</t>
  </si>
  <si>
    <t>Mengyin Xian</t>
  </si>
  <si>
    <t>Pingdu Shi</t>
  </si>
  <si>
    <t>Linqu Xian</t>
  </si>
  <si>
    <t>Muping Qu</t>
  </si>
  <si>
    <t>Qin Xian</t>
  </si>
  <si>
    <t>Tianzhen Xian</t>
  </si>
  <si>
    <t>Xiyang Xian</t>
  </si>
  <si>
    <t>Huozhou Shi</t>
  </si>
  <si>
    <t>Liulin Xian</t>
  </si>
  <si>
    <t>Xinghualing Qu</t>
  </si>
  <si>
    <t>Ningwu Xian</t>
  </si>
  <si>
    <t>Wenxi Xian</t>
  </si>
  <si>
    <t>Jing'an Qu</t>
  </si>
  <si>
    <t>Mao Xian</t>
  </si>
  <si>
    <t>Jintang Xian</t>
  </si>
  <si>
    <t>Garzê Xian</t>
  </si>
  <si>
    <t>Qianwei Xian</t>
  </si>
  <si>
    <t>Meigu Xian</t>
  </si>
  <si>
    <t>Youxian Qu</t>
  </si>
  <si>
    <t>Yilong Xian</t>
  </si>
  <si>
    <t>Yucheng Qu</t>
  </si>
  <si>
    <t>Hexi Qu</t>
  </si>
  <si>
    <t>Qushui Xian</t>
  </si>
  <si>
    <t>Seni Qu</t>
  </si>
  <si>
    <t>Leiwuqi Xian</t>
  </si>
  <si>
    <t>Naidong Qu</t>
  </si>
  <si>
    <t>Kangma Xian</t>
  </si>
  <si>
    <t>Xayar Xian</t>
  </si>
  <si>
    <t>Shihezi Shi</t>
  </si>
  <si>
    <t>Yanqi Huizu Zizhixian</t>
  </si>
  <si>
    <t>Yutian（Keriya）Xian</t>
  </si>
  <si>
    <t>Xinyuan Xian</t>
  </si>
  <si>
    <t>Taxkorgan Tajik Zizhixian</t>
  </si>
  <si>
    <t>ürümqi Xian</t>
  </si>
  <si>
    <t>Yao'an Xian</t>
  </si>
  <si>
    <t>Weishan Yizu Huizu Zizhixian</t>
  </si>
  <si>
    <t>Lüchun Xian</t>
  </si>
  <si>
    <t>Panlong Qu</t>
  </si>
  <si>
    <t>Zhenkang Xian</t>
  </si>
  <si>
    <t>Simao Qu</t>
  </si>
  <si>
    <t>Xuanwei Shi</t>
  </si>
  <si>
    <t>Yimen Xian</t>
  </si>
  <si>
    <t>Yiliang Xian</t>
  </si>
  <si>
    <t>Shangcheng Qu</t>
  </si>
  <si>
    <t>Yiwu Shi</t>
  </si>
  <si>
    <t>Yunhe Xian</t>
  </si>
  <si>
    <t>Yinzhou Qu</t>
  </si>
  <si>
    <t>Xianju Xian</t>
  </si>
  <si>
    <t>Taishun Xian</t>
  </si>
  <si>
    <t>Xuanwu Qu</t>
    <phoneticPr fontId="2"/>
  </si>
  <si>
    <t>wuzhong Qu</t>
    <phoneticPr fontId="2"/>
  </si>
  <si>
    <t>Xinyi Shi</t>
    <phoneticPr fontId="2"/>
  </si>
  <si>
    <t>Yandu Qu</t>
    <phoneticPr fontId="2"/>
  </si>
  <si>
    <t>Nanfeng Xian</t>
    <phoneticPr fontId="2"/>
  </si>
  <si>
    <t>Ningdu Xian</t>
    <phoneticPr fontId="2"/>
  </si>
  <si>
    <t>Wanan Xian</t>
    <phoneticPr fontId="2"/>
  </si>
  <si>
    <t>Ruichang Shi</t>
    <phoneticPr fontId="2"/>
  </si>
  <si>
    <t>Xinjian Qu</t>
    <phoneticPr fontId="2"/>
  </si>
  <si>
    <t>Xinzhou Qu</t>
    <phoneticPr fontId="2"/>
  </si>
  <si>
    <t>Zhongshan Qu</t>
    <phoneticPr fontId="2"/>
  </si>
  <si>
    <t>Shenhe Qu</t>
    <phoneticPr fontId="2"/>
  </si>
  <si>
    <t>Tumote Youqi</t>
    <phoneticPr fontId="2"/>
  </si>
  <si>
    <t>Ningcheng Xian</t>
    <phoneticPr fontId="2"/>
  </si>
  <si>
    <t>Yuquan Qu</t>
    <phoneticPr fontId="2"/>
  </si>
  <si>
    <t>Wenkezu Zizhiqi</t>
    <phoneticPr fontId="2"/>
  </si>
  <si>
    <t>Zhunge'er Qi</t>
    <phoneticPr fontId="2"/>
  </si>
  <si>
    <t>Siziwang Qi</t>
    <phoneticPr fontId="2"/>
  </si>
  <si>
    <t>Xianghuang Qi</t>
    <phoneticPr fontId="2"/>
  </si>
  <si>
    <t>Qianyang Xian</t>
  </si>
  <si>
    <t>Xixiang Xian</t>
  </si>
  <si>
    <t>Linwei Qu</t>
  </si>
  <si>
    <t>Weiyang Qu</t>
  </si>
  <si>
    <t>Weicheng Qu</t>
  </si>
  <si>
    <t>Yanchang Xian</t>
  </si>
  <si>
    <t>Suide Xian</t>
  </si>
  <si>
    <t>Wucheng Xian</t>
  </si>
  <si>
    <t>Tianqiao Qu</t>
  </si>
  <si>
    <t>Yanzhou Qu</t>
  </si>
  <si>
    <t>Pingyi Xian</t>
  </si>
  <si>
    <t>Shibei Qu</t>
  </si>
  <si>
    <t>Qingzhou Shi</t>
  </si>
  <si>
    <t>Penglai Qu</t>
  </si>
  <si>
    <t>Qinyuan Xian</t>
  </si>
  <si>
    <t>Xinrong Qu</t>
  </si>
  <si>
    <t>Yuci Qu</t>
  </si>
  <si>
    <t>Ji Xian</t>
  </si>
  <si>
    <t>Shilou Xian</t>
  </si>
  <si>
    <t>Yangqu Xian</t>
  </si>
  <si>
    <t>Pianguan Xian</t>
  </si>
  <si>
    <t>Xia Xian</t>
  </si>
  <si>
    <t>Jinshan Qu</t>
  </si>
  <si>
    <t>Songpan（Sungqu）Xian</t>
  </si>
  <si>
    <t>Longquanyi Qu</t>
  </si>
  <si>
    <t>Jiulong（Gyaisi）Xian</t>
  </si>
  <si>
    <t>Shawan Qu</t>
  </si>
  <si>
    <t>Mianning Xian</t>
  </si>
  <si>
    <t>Zitong Xian</t>
  </si>
  <si>
    <t>Xingwen Xian</t>
  </si>
  <si>
    <t>Hongqiao Qu</t>
  </si>
  <si>
    <t>Shenzha Xian</t>
  </si>
  <si>
    <t>Luolong Xian</t>
  </si>
  <si>
    <t>Qiongjie Xian</t>
  </si>
  <si>
    <t>Lazi Xian</t>
  </si>
  <si>
    <t>Xinhe（Toksu）Xian</t>
  </si>
  <si>
    <t>Tumushuke Shi</t>
  </si>
  <si>
    <t>Yuli（Lopnur）Xian</t>
  </si>
  <si>
    <t>Yining Shi</t>
  </si>
  <si>
    <t>Yecheng（Kargilik）Xian</t>
  </si>
  <si>
    <t>Yongren Xian</t>
  </si>
  <si>
    <t>Xiangyun Xian</t>
  </si>
  <si>
    <t>Mengzi Shi</t>
  </si>
  <si>
    <t>Shilin Yizu Zizhixian</t>
  </si>
  <si>
    <t>Ximeng Wazu Zizhixian</t>
  </si>
  <si>
    <t>ZhanyiQu</t>
  </si>
  <si>
    <t>Yuanjiang Hanizu Yizu Daizu Zizhixia</t>
  </si>
  <si>
    <t>Zhaoyang Shi</t>
  </si>
  <si>
    <t>Tonglu Xian</t>
  </si>
  <si>
    <t>Yongkang Shi</t>
  </si>
  <si>
    <t>songyang Xian</t>
  </si>
  <si>
    <t>Yuyao Shi</t>
  </si>
  <si>
    <t>Yuhuan Shi</t>
  </si>
  <si>
    <t>Wencheng Xian</t>
  </si>
  <si>
    <t>Yuhu Qu</t>
    <phoneticPr fontId="2"/>
  </si>
  <si>
    <t>Yunlong Qu</t>
    <phoneticPr fontId="2"/>
  </si>
  <si>
    <t>Yihuang Xian</t>
    <phoneticPr fontId="2"/>
  </si>
  <si>
    <t>Quannan Xian</t>
    <phoneticPr fontId="2"/>
  </si>
  <si>
    <t>Xiajiang Xian</t>
    <phoneticPr fontId="2"/>
  </si>
  <si>
    <t>Wuning Xian</t>
    <phoneticPr fontId="2"/>
  </si>
  <si>
    <t>Yiyang Xian</t>
    <phoneticPr fontId="2"/>
  </si>
  <si>
    <t>zhangshu Shi</t>
    <phoneticPr fontId="2"/>
  </si>
  <si>
    <t>Zhuanghe Shi</t>
    <phoneticPr fontId="2"/>
  </si>
  <si>
    <t>Sujiatun Qu</t>
    <phoneticPr fontId="2"/>
  </si>
  <si>
    <t>Songshan Qu</t>
    <phoneticPr fontId="2"/>
  </si>
  <si>
    <t>Xinba'er Huyouqi</t>
    <phoneticPr fontId="2"/>
  </si>
  <si>
    <t>Xinghe Xian</t>
    <phoneticPr fontId="2"/>
  </si>
  <si>
    <t>Xilinhaote Shi</t>
    <phoneticPr fontId="2"/>
  </si>
  <si>
    <t>Ziyang Xian</t>
  </si>
  <si>
    <t>Qishan Xian</t>
  </si>
  <si>
    <t>Yang Xian</t>
  </si>
  <si>
    <t>Wugong Xian</t>
  </si>
  <si>
    <t>Yanchuan Xian</t>
  </si>
  <si>
    <t>Wubu Xian</t>
  </si>
  <si>
    <t>Xiajin Xian</t>
  </si>
  <si>
    <t>Zhangqiu Qu</t>
  </si>
  <si>
    <t>Yutai Xian</t>
  </si>
  <si>
    <t>Tancheng Xian</t>
  </si>
  <si>
    <t>Shouguang Shi</t>
  </si>
  <si>
    <t>Qixia Shi</t>
  </si>
  <si>
    <t>Tunliu Xian</t>
  </si>
  <si>
    <t>Yanggao Xian</t>
  </si>
  <si>
    <t>Yushe Xian</t>
  </si>
  <si>
    <t>Pu Xian</t>
  </si>
  <si>
    <t>Wenshui Xian</t>
  </si>
  <si>
    <t>Yingze Qu</t>
  </si>
  <si>
    <t>Shenchi Xian</t>
  </si>
  <si>
    <t>Xinjiang Xian</t>
  </si>
  <si>
    <t>Minhang Qu</t>
  </si>
  <si>
    <t>Wenchuan Xian</t>
  </si>
  <si>
    <t>Pengzhou Shi</t>
  </si>
  <si>
    <t>Kangding Shi</t>
  </si>
  <si>
    <t>Muli Zangzu Zizhixian</t>
  </si>
  <si>
    <t>Yibin Xian</t>
  </si>
  <si>
    <t>Jinghai Qu</t>
  </si>
  <si>
    <t>Shuanghu Xian</t>
  </si>
  <si>
    <t>Mangkang Xian</t>
  </si>
  <si>
    <t>Qusong Xian</t>
  </si>
  <si>
    <t>Nanmulin Xian</t>
  </si>
  <si>
    <t>alaer Shi</t>
  </si>
  <si>
    <t>Zhaosu Xian</t>
  </si>
  <si>
    <t>Yengisar Xian</t>
  </si>
  <si>
    <t>Yuanmou Xian</t>
  </si>
  <si>
    <t>Yangbi Yizu Zizhixian</t>
  </si>
  <si>
    <t>Mile Shi</t>
  </si>
  <si>
    <t>Songming Xian</t>
  </si>
  <si>
    <t>Zhenyuan Yizu Hanizu Lahuzu Zizhixian</t>
  </si>
  <si>
    <t>Zhenxiong Xian</t>
  </si>
  <si>
    <t>Xiacheng Qu</t>
  </si>
  <si>
    <t>Zhenhai Qu</t>
  </si>
  <si>
    <t>Yongjia Xian</t>
  </si>
  <si>
    <t>jiangning Qu</t>
    <phoneticPr fontId="2"/>
  </si>
  <si>
    <t>Zixi Xian</t>
    <phoneticPr fontId="2"/>
  </si>
  <si>
    <t>Ruijin Shi</t>
    <phoneticPr fontId="2"/>
  </si>
  <si>
    <t>Xingan Xian</t>
    <phoneticPr fontId="2"/>
  </si>
  <si>
    <t>Xiushui Xian</t>
    <phoneticPr fontId="2"/>
  </si>
  <si>
    <t>Yugan Xian</t>
    <phoneticPr fontId="2"/>
  </si>
  <si>
    <t>Wengniute Qi</t>
    <phoneticPr fontId="2"/>
  </si>
  <si>
    <t>Xinba'er Huzuoqi</t>
    <phoneticPr fontId="2"/>
  </si>
  <si>
    <t>Zhuozi Xian</t>
    <phoneticPr fontId="2"/>
  </si>
  <si>
    <t>Zhenglan Qi</t>
    <phoneticPr fontId="2"/>
  </si>
  <si>
    <t>Taibai Xian</t>
  </si>
  <si>
    <t>Zhenba Xian</t>
  </si>
  <si>
    <t>Tongguan Xian</t>
  </si>
  <si>
    <t>Yanliang Qu</t>
  </si>
  <si>
    <t>Xingping Shi</t>
  </si>
  <si>
    <t>Yuyang Qu</t>
  </si>
  <si>
    <t>Yinan Xian</t>
  </si>
  <si>
    <t>Zhaoyuan Shi</t>
  </si>
  <si>
    <t>Wuxiang Xian</t>
  </si>
  <si>
    <t>Zuoyun Xian</t>
  </si>
  <si>
    <t>Zuoquan Xian</t>
  </si>
  <si>
    <t>Quwo Xian</t>
  </si>
  <si>
    <t>Xiaoyi Shi</t>
  </si>
  <si>
    <t>Wutai Xian</t>
  </si>
  <si>
    <t>Pudong Xinqu</t>
  </si>
  <si>
    <t>Xiaojin Xian</t>
  </si>
  <si>
    <t>Pidou Qu</t>
  </si>
  <si>
    <t>Litang Xian</t>
  </si>
  <si>
    <t>Wutongqiao Qu</t>
  </si>
  <si>
    <t>Ningnan Xian</t>
  </si>
  <si>
    <t>Jinnan Qu</t>
  </si>
  <si>
    <t>Suo Xian</t>
  </si>
  <si>
    <t>Zuogong Xian</t>
  </si>
  <si>
    <t>Sangri Xian</t>
  </si>
  <si>
    <t>Nielamu Xian</t>
  </si>
  <si>
    <t>beitun Shi</t>
  </si>
  <si>
    <t>yining Xian</t>
  </si>
  <si>
    <t>Yopurga Xian</t>
  </si>
  <si>
    <t>Yongping Xian</t>
  </si>
  <si>
    <t>Pingbian Miaozu Zizhixian</t>
  </si>
  <si>
    <t>Wuhua Qu</t>
  </si>
  <si>
    <t>yongshanxian</t>
  </si>
  <si>
    <t>Xiaoshan Qu</t>
  </si>
  <si>
    <t>Yueqing Shi</t>
  </si>
  <si>
    <t>Shangyou Xian</t>
    <phoneticPr fontId="2"/>
  </si>
  <si>
    <t>Yongfeng Xian</t>
    <phoneticPr fontId="2"/>
  </si>
  <si>
    <t>Xunyang Qu</t>
    <phoneticPr fontId="2"/>
  </si>
  <si>
    <t>Yushan Xian</t>
    <phoneticPr fontId="2"/>
  </si>
  <si>
    <t>Xinmin Shi</t>
    <phoneticPr fontId="2"/>
  </si>
  <si>
    <t>Yuanbaoshan Qu</t>
    <phoneticPr fontId="2"/>
  </si>
  <si>
    <t>Yakeshi Shi</t>
    <phoneticPr fontId="2"/>
  </si>
  <si>
    <t>Zhengxiangbai Qi</t>
    <phoneticPr fontId="2"/>
  </si>
  <si>
    <t>Yanta Qu</t>
  </si>
  <si>
    <t>Xunyi Xian</t>
  </si>
  <si>
    <t>Zhidan Xian</t>
  </si>
  <si>
    <t>Zizhou Xian</t>
  </si>
  <si>
    <t>Xiangyuan Xian</t>
  </si>
  <si>
    <t>Raodu Qu</t>
  </si>
  <si>
    <t>Xing Xian</t>
  </si>
  <si>
    <t>Wuzhai Xian</t>
  </si>
  <si>
    <t>Yongji Shi</t>
  </si>
  <si>
    <t>Zamtang Xian</t>
  </si>
  <si>
    <t>Luding（Jagsamka）Xian</t>
  </si>
  <si>
    <t>Puge Xian</t>
  </si>
  <si>
    <t>Zhanang Xian</t>
  </si>
  <si>
    <t>Renbu Xian</t>
  </si>
  <si>
    <t>kekedala Shi</t>
  </si>
  <si>
    <t>Zepu（Poskam）Xian</t>
  </si>
  <si>
    <t>Yunlong Xian</t>
  </si>
  <si>
    <t>Shiping Xian</t>
  </si>
  <si>
    <t>Xishan Qu</t>
  </si>
  <si>
    <t>Xihu Qu</t>
  </si>
  <si>
    <t>Shicheng Xian</t>
    <phoneticPr fontId="2"/>
  </si>
  <si>
    <t>Yongxin Xian</t>
    <phoneticPr fontId="2"/>
  </si>
  <si>
    <t>Yongxiu Xian</t>
    <phoneticPr fontId="2"/>
  </si>
  <si>
    <t>Yuhong Qu</t>
    <phoneticPr fontId="2"/>
  </si>
  <si>
    <t>Zhalainuo'er Qu</t>
    <phoneticPr fontId="2"/>
  </si>
  <si>
    <t>Zhouzhi Xian</t>
  </si>
  <si>
    <t>Yangling Qu</t>
  </si>
  <si>
    <t>Zichang Xian</t>
  </si>
  <si>
    <t>Zhangzi Xian</t>
  </si>
  <si>
    <t>Zhongyang Xian</t>
  </si>
  <si>
    <t>Xinfu Qu</t>
  </si>
  <si>
    <t>Yuanqu Xian</t>
  </si>
  <si>
    <t>Qingpu Qu</t>
  </si>
  <si>
    <t>Zoigê Xian</t>
  </si>
  <si>
    <t>Qingbaijiang Qu</t>
  </si>
  <si>
    <t>Luhuo（Zhaggo）Xian</t>
  </si>
  <si>
    <t>Xichang Shi</t>
  </si>
  <si>
    <t>Nankai Qu</t>
  </si>
  <si>
    <t>Saga Xian</t>
  </si>
  <si>
    <t>kunyu Shi</t>
  </si>
  <si>
    <t>Xundian Huizu Yizu Zizhixian</t>
  </si>
  <si>
    <t>Yuhang Qu</t>
  </si>
  <si>
    <t>Xinfeng Xian</t>
    <phoneticPr fontId="2"/>
  </si>
  <si>
    <t>Zhalantun Shi</t>
    <phoneticPr fontId="2"/>
  </si>
  <si>
    <t>Yongshou Xian</t>
  </si>
  <si>
    <t>Xiangfen Xian</t>
  </si>
  <si>
    <t>Yuanping Shi</t>
  </si>
  <si>
    <t>Songjiang Qu</t>
  </si>
  <si>
    <t>Qingyang Qu</t>
  </si>
  <si>
    <t>Seda Xian</t>
  </si>
  <si>
    <t>Xide Xian</t>
  </si>
  <si>
    <t>Ninghe Qu</t>
  </si>
  <si>
    <t>Sajia Xian</t>
  </si>
  <si>
    <t>shuanghe Shi</t>
  </si>
  <si>
    <t>Xingguo Xian</t>
    <phoneticPr fontId="2"/>
  </si>
  <si>
    <t>Xiangning Xian</t>
  </si>
  <si>
    <t>Xuhui Qu</t>
  </si>
  <si>
    <t>Qionglai Shi</t>
  </si>
  <si>
    <t>Shiqu Xian</t>
  </si>
  <si>
    <t>Yanyuan Xian</t>
  </si>
  <si>
    <t>Wuqing Qu</t>
  </si>
  <si>
    <t>Sangzhuzi Qu</t>
  </si>
  <si>
    <t>tiemenguan Shi</t>
  </si>
  <si>
    <t>Xunwu Xian</t>
    <phoneticPr fontId="2"/>
  </si>
  <si>
    <t>Yicheng Xian</t>
  </si>
  <si>
    <t>Yangpu Qu</t>
  </si>
  <si>
    <t>Shuangliu Qu</t>
  </si>
  <si>
    <t>Xiangcheng（Qagchêng）Xian</t>
  </si>
  <si>
    <t>Xiqing Qu</t>
  </si>
  <si>
    <t>Xietongmen Xian</t>
  </si>
  <si>
    <t>wujiaqu Shi</t>
  </si>
  <si>
    <t>Yudu Xian</t>
    <phoneticPr fontId="2"/>
  </si>
  <si>
    <t>Yonghe Xian</t>
  </si>
  <si>
    <t>Wenjiang Qu</t>
  </si>
  <si>
    <t>Xinlong（Nyagrong）Xian</t>
  </si>
  <si>
    <t>Zhaojue Xian</t>
  </si>
  <si>
    <t>Yadong Xian</t>
  </si>
  <si>
    <t>Zhanggong Qu</t>
    <phoneticPr fontId="2"/>
  </si>
  <si>
    <t>Wuhou Qu</t>
  </si>
  <si>
    <t>Yajiang（Nyagquka）Xian</t>
  </si>
  <si>
    <t>Zhongba Xian</t>
  </si>
  <si>
    <t>Xinjin Qu</t>
  </si>
  <si>
    <t>中国での出生地（都道府県）1.14</t>
    <rPh sb="8" eb="12">
      <t>トドウフケン</t>
    </rPh>
    <phoneticPr fontId="2"/>
  </si>
  <si>
    <t>都道府県</t>
    <rPh sb="0" eb="4">
      <t>トドウフケン</t>
    </rPh>
    <phoneticPr fontId="2"/>
  </si>
  <si>
    <t>Chongqing</t>
    <phoneticPr fontId="2"/>
  </si>
  <si>
    <t>中国都道府県名変換用1</t>
    <rPh sb="0" eb="2">
      <t>チュウゴク</t>
    </rPh>
    <rPh sb="2" eb="7">
      <t>トドウフケンメイ</t>
    </rPh>
    <rPh sb="7" eb="10">
      <t>ヘンカンヨウ</t>
    </rPh>
    <phoneticPr fontId="2"/>
  </si>
  <si>
    <t>中国都道府県名変換用2</t>
    <rPh sb="0" eb="2">
      <t>チュウゴク</t>
    </rPh>
    <rPh sb="2" eb="7">
      <t>トドウフケンメイ</t>
    </rPh>
    <rPh sb="7" eb="10">
      <t>ヘンカンヨウ</t>
    </rPh>
    <phoneticPr fontId="2"/>
  </si>
  <si>
    <t>Longyan</t>
    <phoneticPr fontId="2"/>
  </si>
  <si>
    <t>Nanping</t>
    <phoneticPr fontId="2"/>
  </si>
  <si>
    <t>Putian</t>
    <phoneticPr fontId="2"/>
  </si>
  <si>
    <t>Chengxiang Qu</t>
    <phoneticPr fontId="2"/>
  </si>
  <si>
    <t>Quanzhou</t>
    <phoneticPr fontId="2"/>
  </si>
  <si>
    <t>Sanming</t>
    <phoneticPr fontId="2"/>
  </si>
  <si>
    <t>Xiamen</t>
    <phoneticPr fontId="2"/>
  </si>
  <si>
    <t>Zhangzhou</t>
    <phoneticPr fontId="2"/>
  </si>
  <si>
    <t>Baiyin</t>
    <phoneticPr fontId="2"/>
  </si>
  <si>
    <t>Dingxi</t>
    <phoneticPr fontId="2"/>
  </si>
  <si>
    <t>Gannan</t>
    <phoneticPr fontId="2"/>
  </si>
  <si>
    <t>地区名なし</t>
  </si>
  <si>
    <t>地区名なし</t>
    <phoneticPr fontId="2"/>
  </si>
  <si>
    <t>Luan</t>
  </si>
  <si>
    <t>Maanshan</t>
  </si>
  <si>
    <t>Japan</t>
  </si>
  <si>
    <t>Afghanistan</t>
  </si>
  <si>
    <t>Aland Islands</t>
  </si>
  <si>
    <t>Albania</t>
  </si>
  <si>
    <t>Algeria</t>
  </si>
  <si>
    <t>American Samoa</t>
  </si>
  <si>
    <t>Andorra</t>
  </si>
  <si>
    <t>Angola</t>
  </si>
  <si>
    <t>Anguilla</t>
  </si>
  <si>
    <t>Antartica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</si>
  <si>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</si>
  <si>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</si>
  <si>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</si>
  <si>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</si>
  <si>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</si>
  <si>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</si>
  <si>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</si>
  <si>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</si>
  <si>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</si>
  <si>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</si>
  <si>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</si>
  <si>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</si>
  <si>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</si>
  <si>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</si>
  <si>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</si>
  <si>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</si>
  <si>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</si>
  <si>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</si>
  <si>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</si>
  <si>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</si>
  <si>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</si>
  <si>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</si>
  <si>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</si>
  <si>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t>
  </si>
  <si>
    <t>Bulgaria</t>
  </si>
  <si>
    <t>Burkina Faso</t>
  </si>
  <si>
    <t>Burundi</t>
  </si>
  <si>
    <t>Cambodia</t>
  </si>
  <si>
    <t>Cameroon</t>
  </si>
  <si>
    <t>Canada</t>
  </si>
  <si>
    <t>Cape Verde</t>
  </si>
  <si>
    <t>Carribean Community</t>
  </si>
  <si>
    <t>Cayman Islands</t>
  </si>
  <si>
    <t>Central African Republic</t>
  </si>
  <si>
    <t>Chad</t>
  </si>
  <si>
    <t>Chile</t>
  </si>
  <si>
    <t>China-China</t>
  </si>
  <si>
    <t>China- Sar Hongkong</t>
  </si>
  <si>
    <t>China- Sar Macau</t>
  </si>
  <si>
    <t>Christmas Islands</t>
  </si>
  <si>
    <t>Cocos (Keeling) Islands</t>
  </si>
  <si>
    <t>Colombia</t>
  </si>
  <si>
    <t>Comoros</t>
  </si>
  <si>
    <t>Congo</t>
  </si>
  <si>
    <t>Congo (Democratic Republic Of)</t>
  </si>
  <si>
    <t>Cook Islands</t>
  </si>
  <si>
    <t>Costa Rica</t>
  </si>
  <si>
    <t>Cote D'Ivoire</t>
  </si>
  <si>
    <t>Croatia</t>
  </si>
  <si>
    <t>Cuba</t>
  </si>
  <si>
    <t>Cyprus</t>
  </si>
  <si>
    <t>Czech Republic</t>
  </si>
  <si>
    <t>Democratic People'S Republic Of Korea</t>
  </si>
  <si>
    <t>Denmark</t>
  </si>
  <si>
    <t>Djibouti</t>
  </si>
  <si>
    <t>Dominica</t>
  </si>
  <si>
    <t>Dominican Republic</t>
  </si>
  <si>
    <t>East Timor (Democratic Republic Of)</t>
  </si>
  <si>
    <t>Ecuador</t>
  </si>
  <si>
    <t>Egypt</t>
  </si>
  <si>
    <t>El Salvador</t>
  </si>
  <si>
    <t>Equatorial Guinea</t>
  </si>
  <si>
    <t>Eritrea</t>
  </si>
  <si>
    <t>Estonia</t>
  </si>
  <si>
    <t>Eswatini</t>
  </si>
  <si>
    <t>Ethiopia</t>
  </si>
  <si>
    <t>Falkland Islands (Malvines)</t>
  </si>
  <si>
    <t>Faroe Islands</t>
  </si>
  <si>
    <t>Fiji</t>
  </si>
  <si>
    <t>Finland</t>
  </si>
  <si>
    <t>France</t>
  </si>
  <si>
    <t>France Metropolitan</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</si>
  <si>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</si>
  <si>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</si>
  <si>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</si>
  <si>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</si>
  <si>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</si>
  <si>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</si>
  <si>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</si>
  <si>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</si>
  <si>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</si>
  <si>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</si>
  <si>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</si>
  <si>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</si>
  <si>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</si>
  <si>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</si>
  <si>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</si>
  <si>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</si>
  <si>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</si>
  <si>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</si>
  <si>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</si>
  <si>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</si>
  <si>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And Mcdonald Islands</t>
  </si>
  <si>
    <t>Honduras</t>
  </si>
  <si>
    <t>Hungary</t>
  </si>
  <si>
    <t>Iceland</t>
  </si>
  <si>
    <t>India</t>
  </si>
  <si>
    <t>Indonesia</t>
  </si>
  <si>
    <t>Iran</t>
  </si>
  <si>
    <t>Iraq</t>
  </si>
  <si>
    <t>Ireland</t>
  </si>
  <si>
    <t>Isle Of Man</t>
  </si>
  <si>
    <t>Israel</t>
  </si>
  <si>
    <t>Italy</t>
  </si>
  <si>
    <t>Jamaica</t>
  </si>
  <si>
    <t>Jersey</t>
  </si>
  <si>
    <t>Jordan</t>
  </si>
  <si>
    <t>Kazakhstan</t>
  </si>
  <si>
    <t>Kenya</t>
  </si>
  <si>
    <t>Kiribati</t>
  </si>
  <si>
    <t>Kuwait</t>
  </si>
  <si>
    <t>Kyrgyzstan</t>
  </si>
  <si>
    <t>Laos</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</si>
  <si>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</si>
  <si>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</si>
  <si>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</si>
  <si>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</si>
  <si>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</si>
  <si>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</si>
  <si>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</si>
  <si>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</si>
  <si>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</si>
  <si>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</si>
  <si>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</si>
  <si>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</si>
  <si>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</si>
  <si>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</si>
  <si>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</si>
  <si>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</si>
  <si>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</si>
  <si>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</si>
  <si>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</si>
  <si>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</si>
  <si>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</si>
  <si>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</si>
  <si>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</si>
  <si>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</si>
  <si>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</si>
  <si>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</si>
  <si>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</si>
  <si>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</si>
  <si>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</si>
  <si>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</si>
  <si>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</si>
  <si>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</si>
  <si>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</si>
  <si>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</si>
  <si>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Neutral Zone</t>
  </si>
  <si>
    <t>New Caledonia</t>
  </si>
  <si>
    <t>New Zealand</t>
  </si>
  <si>
    <t>Nicaragua</t>
  </si>
  <si>
    <t>Niger</t>
  </si>
  <si>
    <t>Nigeria</t>
  </si>
  <si>
    <t>Nlue Island</t>
  </si>
  <si>
    <t>Northern Mariana Islands</t>
  </si>
  <si>
    <t>Norway</t>
  </si>
  <si>
    <t>Oman</t>
  </si>
  <si>
    <t>Others</t>
  </si>
  <si>
    <t>Pakistan</t>
  </si>
  <si>
    <t>Palau</t>
  </si>
  <si>
    <t>Palestine</t>
  </si>
  <si>
    <t>Panama</t>
  </si>
  <si>
    <t>Papua New Guinea</t>
  </si>
  <si>
    <t>Paraguay</t>
  </si>
  <si>
    <t>Person Of Unspecified Nationality</t>
  </si>
  <si>
    <t>Peru</t>
  </si>
  <si>
    <t>Philippines</t>
  </si>
  <si>
    <t>Pitcairn</t>
  </si>
  <si>
    <t>Poland</t>
  </si>
  <si>
    <t>Portugal</t>
  </si>
  <si>
    <t>Puerto Rico</t>
  </si>
  <si>
    <t>Qatar</t>
  </si>
  <si>
    <t>Refugee</t>
  </si>
  <si>
    <t>Refugee(Non-Conventional)</t>
  </si>
  <si>
    <t>Republic Of Korea</t>
  </si>
  <si>
    <t>Republic Of North Macedonia</t>
  </si>
  <si>
    <t>Reunion</t>
  </si>
  <si>
    <t>Romania</t>
  </si>
  <si>
    <t>Rwanda</t>
  </si>
  <si>
    <t>Saint Helena</t>
  </si>
  <si>
    <t>Saint Kitts And Nevis</t>
  </si>
  <si>
    <t>Saint Lucia</t>
  </si>
  <si>
    <t>Saint Pierre And Miquelon</t>
  </si>
  <si>
    <t>Saint Vincent And The Grenadines</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</si>
  <si>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</si>
  <si>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</si>
  <si>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</si>
  <si>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</si>
  <si>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</si>
  <si>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</si>
  <si>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</si>
  <si>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</si>
  <si>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</si>
  <si>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</si>
  <si>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</si>
  <si>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</si>
  <si>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</si>
  <si>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South Sandwich Islands</t>
  </si>
  <si>
    <t>South Sudan</t>
  </si>
  <si>
    <t>Sovereign Military Order Of Malta</t>
  </si>
  <si>
    <t>Spain</t>
  </si>
  <si>
    <t>Sri Lanka</t>
  </si>
  <si>
    <t>Stateless</t>
  </si>
  <si>
    <t>Sudan</t>
  </si>
  <si>
    <t>Suriname</t>
  </si>
  <si>
    <t>Svalbard And Jan Mayen Islands</t>
  </si>
  <si>
    <t>Sweden</t>
  </si>
  <si>
    <t>Switzerland</t>
  </si>
  <si>
    <t>Syrian Arab Republic</t>
  </si>
  <si>
    <t>Taiwan</t>
  </si>
  <si>
    <t>Tajikistan</t>
  </si>
  <si>
    <t>Tanzania</t>
  </si>
  <si>
    <t>Thailand</t>
  </si>
  <si>
    <t>Tibet</t>
  </si>
  <si>
    <t>Togo</t>
  </si>
  <si>
    <t>Tokelau</t>
  </si>
  <si>
    <t>Tonga</t>
  </si>
  <si>
    <t>Trinidad And Tobago</t>
  </si>
  <si>
    <t>Tunisia</t>
  </si>
  <si>
    <t>Turkey</t>
  </si>
  <si>
    <t>Turkmenistan</t>
  </si>
  <si>
    <t>Turks And Caicos Isl</t>
  </si>
  <si>
    <t>Tuvalu</t>
  </si>
  <si>
    <t>Uganda</t>
  </si>
  <si>
    <t>Uk British Dependent Territories Citizen</t>
  </si>
  <si>
    <t>Uk British National(Oversees)</t>
  </si>
  <si>
    <t>Uk British Oversees Citizen</t>
  </si>
  <si>
    <t>Uk British Protected Person</t>
  </si>
  <si>
    <t>Uk British Subject</t>
  </si>
  <si>
    <t>Ukraine</t>
  </si>
  <si>
    <t>United Arab Emirates</t>
  </si>
  <si>
    <t>United Kingdom</t>
  </si>
  <si>
    <t>United Nations Organization</t>
  </si>
  <si>
    <t>United Nations Specialized Agency</t>
  </si>
  <si>
    <t>United States Minor Outlying Islands</t>
  </si>
  <si>
    <t>Uruguay</t>
  </si>
  <si>
    <t>Uzbekistan</t>
  </si>
  <si>
    <t>Vanuatu</t>
  </si>
  <si>
    <t>Vatican City State ( Holy See)</t>
  </si>
  <si>
    <t>Venezuela</t>
  </si>
  <si>
    <t>Vietnam</t>
  </si>
  <si>
    <t>Virgin Islands (British)</t>
  </si>
  <si>
    <t>Virgin Islands (Us)</t>
  </si>
  <si>
    <t>Wallis And Futuna Islands</t>
  </si>
  <si>
    <t>Western Sahara</t>
  </si>
  <si>
    <t>West</t>
  </si>
  <si>
    <t>Samoa</t>
  </si>
  <si>
    <t>Yemen</t>
  </si>
  <si>
    <t>Zambia</t>
  </si>
  <si>
    <t>Zimbabwe</t>
  </si>
  <si>
    <t>お子様パスポートスペル(姓)1</t>
    <phoneticPr fontId="2"/>
  </si>
  <si>
    <t>お子様パスポートスペル(名)1</t>
    <phoneticPr fontId="2"/>
  </si>
  <si>
    <t>お子様の国籍1</t>
    <phoneticPr fontId="2"/>
  </si>
  <si>
    <t>お子様の生年月日(年)1</t>
    <phoneticPr fontId="2"/>
  </si>
  <si>
    <t>お子様の生年月日(月)1</t>
    <phoneticPr fontId="2"/>
  </si>
  <si>
    <t>お子様の生年月日(日)1</t>
    <phoneticPr fontId="2"/>
  </si>
  <si>
    <t>お子様パスポートスペル(姓)2</t>
    <phoneticPr fontId="2"/>
  </si>
  <si>
    <t>お子様パスポートスペル(名)2</t>
    <phoneticPr fontId="2"/>
  </si>
  <si>
    <t>お子様の国籍2</t>
    <phoneticPr fontId="2"/>
  </si>
  <si>
    <t>お子様の生年月日(年)2</t>
    <phoneticPr fontId="2"/>
  </si>
  <si>
    <t>お子様の生年月日(月)2</t>
    <phoneticPr fontId="2"/>
  </si>
  <si>
    <t>お子様の生年月日(日)2</t>
    <phoneticPr fontId="2"/>
  </si>
  <si>
    <t>お子様パスポートスペル(姓)3</t>
    <phoneticPr fontId="2"/>
  </si>
  <si>
    <t>お子様パスポートスペル(名)3</t>
    <phoneticPr fontId="2"/>
  </si>
  <si>
    <t>お子様の国籍3</t>
    <phoneticPr fontId="2"/>
  </si>
  <si>
    <t>お子様の生年月日(年)3</t>
    <phoneticPr fontId="2"/>
  </si>
  <si>
    <t>お子様の生年月日(月)3</t>
    <phoneticPr fontId="2"/>
  </si>
  <si>
    <t>お子様の生年月日(日)3</t>
    <phoneticPr fontId="2"/>
  </si>
  <si>
    <t>お子様パスポートスペル(姓)4</t>
    <phoneticPr fontId="2"/>
  </si>
  <si>
    <t>お子様パスポートスペル(名)4</t>
    <phoneticPr fontId="2"/>
  </si>
  <si>
    <t>お子様の国籍4</t>
    <phoneticPr fontId="2"/>
  </si>
  <si>
    <t>お子様の生年月日(年)4</t>
    <phoneticPr fontId="2"/>
  </si>
  <si>
    <t>お子様の生年月日(月)4</t>
    <phoneticPr fontId="2"/>
  </si>
  <si>
    <t>お子様の生年月日(日)4</t>
    <phoneticPr fontId="2"/>
  </si>
  <si>
    <t>お子様パスポートスペル(姓)5</t>
    <phoneticPr fontId="2"/>
  </si>
  <si>
    <t>お子様パスポートスペル(名)5</t>
    <phoneticPr fontId="2"/>
  </si>
  <si>
    <t>お子様の国籍5</t>
    <phoneticPr fontId="2"/>
  </si>
  <si>
    <t>お子様の生年月日(年)5</t>
    <phoneticPr fontId="2"/>
  </si>
  <si>
    <t>お子様の生年月日(月)5</t>
    <phoneticPr fontId="2"/>
  </si>
  <si>
    <t>お子様の生年月日(日)5</t>
    <phoneticPr fontId="2"/>
  </si>
  <si>
    <t>質問項目RPA用</t>
    <rPh sb="0" eb="2">
      <t>シツモン</t>
    </rPh>
    <rPh sb="2" eb="4">
      <t>コウモク</t>
    </rPh>
    <rPh sb="7" eb="8">
      <t>ヨウ</t>
    </rPh>
    <phoneticPr fontId="2"/>
  </si>
  <si>
    <t>入社年月日(年)1</t>
    <phoneticPr fontId="2"/>
  </si>
  <si>
    <t>入社年月日(月)1</t>
    <phoneticPr fontId="2"/>
  </si>
  <si>
    <t>入社年月日(日)1</t>
    <phoneticPr fontId="2"/>
  </si>
  <si>
    <t>退社年月日(年)1</t>
    <phoneticPr fontId="2"/>
  </si>
  <si>
    <t>退社年月日(月)1</t>
    <phoneticPr fontId="2"/>
  </si>
  <si>
    <t>退社年月日(日)1</t>
    <phoneticPr fontId="2"/>
  </si>
  <si>
    <t>業種1</t>
    <phoneticPr fontId="2"/>
  </si>
  <si>
    <t>勤務先会社名1</t>
    <phoneticPr fontId="2"/>
  </si>
  <si>
    <t>勤務先住所1</t>
    <phoneticPr fontId="2"/>
  </si>
  <si>
    <t>勤務先会社電話番号（国番号）1</t>
    <phoneticPr fontId="2"/>
  </si>
  <si>
    <t>勤務先会社電話番号1</t>
    <phoneticPr fontId="2"/>
  </si>
  <si>
    <t>役職1</t>
    <phoneticPr fontId="2"/>
  </si>
  <si>
    <t>職責1</t>
    <phoneticPr fontId="2"/>
  </si>
  <si>
    <t>上司(責任者)姓名1</t>
    <phoneticPr fontId="2"/>
  </si>
  <si>
    <t>責任者電話番号（国番号）1</t>
    <phoneticPr fontId="2"/>
  </si>
  <si>
    <t>責任者電話番号1</t>
    <phoneticPr fontId="2"/>
  </si>
  <si>
    <t>入社年月日(年)2</t>
    <phoneticPr fontId="2"/>
  </si>
  <si>
    <t>入社年月日(月)2</t>
    <phoneticPr fontId="2"/>
  </si>
  <si>
    <t>入社年月日(日)2</t>
    <phoneticPr fontId="2"/>
  </si>
  <si>
    <t>退社年月日(年)2</t>
    <phoneticPr fontId="2"/>
  </si>
  <si>
    <t>退社年月日(月)2</t>
    <phoneticPr fontId="2"/>
  </si>
  <si>
    <t>退社年月日(日)2</t>
    <phoneticPr fontId="2"/>
  </si>
  <si>
    <t>業種2</t>
    <phoneticPr fontId="2"/>
  </si>
  <si>
    <t>勤務先会社名2</t>
    <phoneticPr fontId="2"/>
  </si>
  <si>
    <t>勤務先住所2</t>
    <phoneticPr fontId="2"/>
  </si>
  <si>
    <t>勤務先会社電話番号（国番号）2</t>
    <phoneticPr fontId="2"/>
  </si>
  <si>
    <t>勤務先会社電話番号2</t>
    <phoneticPr fontId="2"/>
  </si>
  <si>
    <t>役職2</t>
    <phoneticPr fontId="2"/>
  </si>
  <si>
    <t>職責2</t>
    <phoneticPr fontId="2"/>
  </si>
  <si>
    <t>上司(責任者)姓名2</t>
    <phoneticPr fontId="2"/>
  </si>
  <si>
    <t>責任者電話番号（国番号）2</t>
    <phoneticPr fontId="2"/>
  </si>
  <si>
    <t>責任者電話番号2</t>
    <phoneticPr fontId="2"/>
  </si>
  <si>
    <t>入社年月日(年)3</t>
    <phoneticPr fontId="2"/>
  </si>
  <si>
    <t>入社年月日(月)3</t>
    <phoneticPr fontId="2"/>
  </si>
  <si>
    <t>入社年月日(日)3</t>
    <phoneticPr fontId="2"/>
  </si>
  <si>
    <t>退社年月日(年)3</t>
    <phoneticPr fontId="2"/>
  </si>
  <si>
    <t>退社年月日(月)3</t>
    <phoneticPr fontId="2"/>
  </si>
  <si>
    <t>退社年月日(日)3</t>
    <phoneticPr fontId="2"/>
  </si>
  <si>
    <t>業種3</t>
    <phoneticPr fontId="2"/>
  </si>
  <si>
    <t>勤務先会社名3</t>
    <phoneticPr fontId="2"/>
  </si>
  <si>
    <t>勤務先住所3</t>
    <phoneticPr fontId="2"/>
  </si>
  <si>
    <t>勤務先会社電話番号（国番号）3</t>
    <phoneticPr fontId="2"/>
  </si>
  <si>
    <t>勤務先会社電話番号3</t>
    <phoneticPr fontId="2"/>
  </si>
  <si>
    <t>役職3</t>
    <phoneticPr fontId="2"/>
  </si>
  <si>
    <t>職責3</t>
    <phoneticPr fontId="2"/>
  </si>
  <si>
    <t>上司(責任者)姓名3</t>
    <phoneticPr fontId="2"/>
  </si>
  <si>
    <t>責任者電話番号（国番号）3</t>
    <phoneticPr fontId="2"/>
  </si>
  <si>
    <t>責任者電話番号3</t>
    <phoneticPr fontId="2"/>
  </si>
  <si>
    <t>入社年月日(年)4</t>
    <phoneticPr fontId="2"/>
  </si>
  <si>
    <t>入社年月日(月)4</t>
    <phoneticPr fontId="2"/>
  </si>
  <si>
    <t>入社年月日(日)4</t>
    <phoneticPr fontId="2"/>
  </si>
  <si>
    <t>退社年月日(年)4</t>
    <phoneticPr fontId="2"/>
  </si>
  <si>
    <t>退社年月日(月)4</t>
    <phoneticPr fontId="2"/>
  </si>
  <si>
    <t>退社年月日(日)4</t>
    <phoneticPr fontId="2"/>
  </si>
  <si>
    <t>業種4</t>
    <phoneticPr fontId="2"/>
  </si>
  <si>
    <t>勤務先会社名4</t>
    <phoneticPr fontId="2"/>
  </si>
  <si>
    <t>勤務先住所4</t>
    <phoneticPr fontId="2"/>
  </si>
  <si>
    <t>勤務先会社電話番号（国番号）4</t>
    <phoneticPr fontId="2"/>
  </si>
  <si>
    <t>勤務先会社電話番号4</t>
    <phoneticPr fontId="2"/>
  </si>
  <si>
    <t>役職4</t>
    <phoneticPr fontId="2"/>
  </si>
  <si>
    <t>職責4</t>
    <phoneticPr fontId="2"/>
  </si>
  <si>
    <t>上司(責任者)姓名4</t>
    <phoneticPr fontId="2"/>
  </si>
  <si>
    <t>責任者電話番号（国番号）4</t>
    <phoneticPr fontId="2"/>
  </si>
  <si>
    <t>責任者電話番号4</t>
    <phoneticPr fontId="2"/>
  </si>
  <si>
    <t>申請者との関係1</t>
    <phoneticPr fontId="2"/>
  </si>
  <si>
    <t>中国での状況1</t>
    <phoneticPr fontId="2"/>
  </si>
  <si>
    <t>申請者との関係2</t>
    <phoneticPr fontId="2"/>
  </si>
  <si>
    <t>中国での状況2</t>
    <phoneticPr fontId="2"/>
  </si>
  <si>
    <t>申請者との関係3</t>
    <phoneticPr fontId="2"/>
  </si>
  <si>
    <t>中国での状況3</t>
    <phoneticPr fontId="2"/>
  </si>
  <si>
    <t>申請者との関係4</t>
    <phoneticPr fontId="2"/>
  </si>
  <si>
    <t>中国での状況4</t>
    <phoneticPr fontId="2"/>
  </si>
  <si>
    <t>申請者との関係5</t>
    <phoneticPr fontId="2"/>
  </si>
  <si>
    <t>中国での状況5</t>
    <phoneticPr fontId="2"/>
  </si>
  <si>
    <t>Suzhou_</t>
    <phoneticPr fontId="2"/>
  </si>
  <si>
    <t>BeiJing_</t>
    <phoneticPr fontId="2"/>
  </si>
  <si>
    <t>Chongqing_</t>
    <phoneticPr fontId="2"/>
  </si>
  <si>
    <t>Fuzhou_</t>
    <phoneticPr fontId="2"/>
  </si>
  <si>
    <t>Yulin_</t>
    <phoneticPr fontId="2"/>
  </si>
  <si>
    <t>Yulin</t>
    <phoneticPr fontId="2"/>
  </si>
  <si>
    <t>BaishaLizuZizhixian</t>
  </si>
  <si>
    <t>BaotingLizuMiaozuZizhixian</t>
  </si>
  <si>
    <t>ChangjiangLizuZizhixian</t>
  </si>
  <si>
    <t>ChengmaiQu</t>
  </si>
  <si>
    <t>DanzhouShi</t>
  </si>
  <si>
    <t>DinganXian</t>
  </si>
  <si>
    <t>DongfangShi</t>
  </si>
  <si>
    <t>LedongLizuZizhixian</t>
  </si>
  <si>
    <t>LingaoXian</t>
  </si>
  <si>
    <t>LingshuiLizuZizhixian</t>
  </si>
  <si>
    <t>QionghaiShi</t>
  </si>
  <si>
    <t>QiongzhongLizuMiaozuZizhixian</t>
  </si>
  <si>
    <t>TunchangXian</t>
  </si>
  <si>
    <t>WanningQu</t>
  </si>
  <si>
    <t>WenchangQu</t>
  </si>
  <si>
    <t>WuzhishanShi</t>
  </si>
  <si>
    <t>QiananShi</t>
  </si>
  <si>
    <t>DaHingganLing</t>
  </si>
  <si>
    <t>Yichun_</t>
    <phoneticPr fontId="2"/>
  </si>
  <si>
    <t>Huaian</t>
  </si>
  <si>
    <t>Taizhou_</t>
    <phoneticPr fontId="2"/>
  </si>
  <si>
    <t>Jian</t>
  </si>
  <si>
    <t>AlxaMeng</t>
  </si>
  <si>
    <t>HulunBuir</t>
  </si>
  <si>
    <t>XilinGolMeng</t>
  </si>
  <si>
    <t>XinganMeng</t>
  </si>
  <si>
    <t>Xian</t>
  </si>
  <si>
    <t>Yanan</t>
  </si>
  <si>
    <t>Taian</t>
  </si>
  <si>
    <t>Yaan</t>
  </si>
  <si>
    <t>LinzhiShi</t>
  </si>
  <si>
    <t>BayingolinMongol</t>
  </si>
  <si>
    <t>BortalaMongol</t>
  </si>
  <si>
    <t>IliKazak</t>
  </si>
  <si>
    <t>KizilsuKirgiz</t>
  </si>
  <si>
    <t>Puer</t>
  </si>
  <si>
    <t>Jiuquan</t>
    <phoneticPr fontId="2"/>
  </si>
  <si>
    <t>Lanzhou</t>
    <phoneticPr fontId="2"/>
  </si>
  <si>
    <t>Linxia</t>
    <phoneticPr fontId="2"/>
  </si>
  <si>
    <t>Longnan</t>
    <phoneticPr fontId="2"/>
  </si>
  <si>
    <t>Pingliang</t>
    <phoneticPr fontId="2"/>
  </si>
  <si>
    <t>Qingyang</t>
    <phoneticPr fontId="2"/>
  </si>
  <si>
    <t>Tianshui</t>
    <phoneticPr fontId="2"/>
  </si>
  <si>
    <t>Wuwei</t>
    <phoneticPr fontId="2"/>
  </si>
  <si>
    <t>Zhangye</t>
    <phoneticPr fontId="2"/>
  </si>
  <si>
    <t>Foshan</t>
    <phoneticPr fontId="2"/>
  </si>
  <si>
    <t>Guangzhou</t>
    <phoneticPr fontId="2"/>
  </si>
  <si>
    <t>Heyuan</t>
    <phoneticPr fontId="2"/>
  </si>
  <si>
    <t>Huizhou</t>
    <phoneticPr fontId="2"/>
  </si>
  <si>
    <t>Jiangmen</t>
    <phoneticPr fontId="2"/>
  </si>
  <si>
    <t>Jieyang</t>
    <phoneticPr fontId="2"/>
  </si>
  <si>
    <t>Maoming</t>
    <phoneticPr fontId="2"/>
  </si>
  <si>
    <t>Meizhou</t>
    <phoneticPr fontId="2"/>
  </si>
  <si>
    <t>Qingyuan</t>
    <phoneticPr fontId="2"/>
  </si>
  <si>
    <t>Shantou</t>
    <phoneticPr fontId="2"/>
  </si>
  <si>
    <t>Shanwei</t>
    <phoneticPr fontId="2"/>
  </si>
  <si>
    <t>Shaoguan</t>
    <phoneticPr fontId="2"/>
  </si>
  <si>
    <t>Shenzhen</t>
    <phoneticPr fontId="2"/>
  </si>
  <si>
    <t>Yangjiang</t>
    <phoneticPr fontId="2"/>
  </si>
  <si>
    <t>Yunfu</t>
    <phoneticPr fontId="2"/>
  </si>
  <si>
    <t>Zhanjiang</t>
    <phoneticPr fontId="2"/>
  </si>
  <si>
    <t>Zhaoqing</t>
    <phoneticPr fontId="2"/>
  </si>
  <si>
    <t>Zhongshan</t>
    <phoneticPr fontId="2"/>
  </si>
  <si>
    <t>Zhuhai</t>
    <phoneticPr fontId="2"/>
  </si>
  <si>
    <t>Beihai</t>
    <phoneticPr fontId="2"/>
  </si>
  <si>
    <t>Bose</t>
    <phoneticPr fontId="2"/>
  </si>
  <si>
    <t>Chongzuo</t>
    <phoneticPr fontId="2"/>
  </si>
  <si>
    <t>Fangchenggang</t>
    <phoneticPr fontId="2"/>
  </si>
  <si>
    <t>Guigang</t>
    <phoneticPr fontId="2"/>
  </si>
  <si>
    <t>Guilin</t>
    <phoneticPr fontId="2"/>
  </si>
  <si>
    <t>Hechi</t>
    <phoneticPr fontId="2"/>
  </si>
  <si>
    <t>Hezhou</t>
    <phoneticPr fontId="2"/>
  </si>
  <si>
    <t>Laibin</t>
    <phoneticPr fontId="2"/>
  </si>
  <si>
    <t>Liuzhou</t>
    <phoneticPr fontId="2"/>
  </si>
  <si>
    <t>Nanning</t>
    <phoneticPr fontId="2"/>
  </si>
  <si>
    <t>Qinzhou</t>
    <phoneticPr fontId="2"/>
  </si>
  <si>
    <t>Wuzhou</t>
    <phoneticPr fontId="2"/>
  </si>
  <si>
    <t>Anshun</t>
    <phoneticPr fontId="2"/>
  </si>
  <si>
    <t>Bijie</t>
    <phoneticPr fontId="2"/>
  </si>
  <si>
    <t>Guiyang</t>
    <phoneticPr fontId="2"/>
  </si>
  <si>
    <t>Liupanshui</t>
    <phoneticPr fontId="2"/>
  </si>
  <si>
    <t>Qiandongnan</t>
    <phoneticPr fontId="2"/>
  </si>
  <si>
    <t>Qiannan</t>
    <phoneticPr fontId="2"/>
  </si>
  <si>
    <t>Qianxinan</t>
    <phoneticPr fontId="2"/>
  </si>
  <si>
    <t>Tongren</t>
    <phoneticPr fontId="2"/>
  </si>
  <si>
    <t>Zunyi</t>
    <phoneticPr fontId="2"/>
  </si>
  <si>
    <t>BaishaLizuZizhixian</t>
    <phoneticPr fontId="2"/>
  </si>
  <si>
    <t>BaotingLizuMiaozuZizhixian</t>
    <phoneticPr fontId="2"/>
  </si>
  <si>
    <t>ChengmaiQu</t>
    <phoneticPr fontId="2"/>
  </si>
  <si>
    <t>DanzhouShi</t>
    <phoneticPr fontId="2"/>
  </si>
  <si>
    <t>DinganXian</t>
    <phoneticPr fontId="2"/>
  </si>
  <si>
    <t>DongfangShi</t>
    <phoneticPr fontId="2"/>
  </si>
  <si>
    <t>Haikou</t>
    <phoneticPr fontId="2"/>
  </si>
  <si>
    <t>LedongLizuZizhixian</t>
    <phoneticPr fontId="2"/>
  </si>
  <si>
    <t>LingaoXian</t>
    <phoneticPr fontId="2"/>
  </si>
  <si>
    <t>LingshuiLizuZizhixian</t>
    <phoneticPr fontId="2"/>
  </si>
  <si>
    <t>Nansha</t>
    <phoneticPr fontId="2"/>
  </si>
  <si>
    <t>QionghaiShi</t>
    <phoneticPr fontId="2"/>
  </si>
  <si>
    <t>QiongzhongLizuMiaozuZizhixian</t>
    <phoneticPr fontId="2"/>
  </si>
  <si>
    <t>Sanya</t>
    <phoneticPr fontId="2"/>
  </si>
  <si>
    <t>TunchangXian</t>
    <phoneticPr fontId="2"/>
  </si>
  <si>
    <t>WanningQu</t>
    <phoneticPr fontId="2"/>
  </si>
  <si>
    <t>WenchangQu</t>
    <phoneticPr fontId="2"/>
  </si>
  <si>
    <t>WuzhishanShi</t>
    <phoneticPr fontId="2"/>
  </si>
  <si>
    <t>Baoding</t>
    <phoneticPr fontId="2"/>
  </si>
  <si>
    <t>Cangzhou</t>
    <phoneticPr fontId="2"/>
  </si>
  <si>
    <t>Chengde</t>
    <phoneticPr fontId="2"/>
  </si>
  <si>
    <t>Handan</t>
    <phoneticPr fontId="2"/>
  </si>
  <si>
    <t>Hengshui</t>
    <phoneticPr fontId="2"/>
  </si>
  <si>
    <t>Langfang</t>
    <phoneticPr fontId="2"/>
  </si>
  <si>
    <t>Qinhuangdao</t>
    <phoneticPr fontId="2"/>
  </si>
  <si>
    <t>Shijiazhuang</t>
    <phoneticPr fontId="2"/>
  </si>
  <si>
    <t>Tangshan</t>
    <phoneticPr fontId="2"/>
  </si>
  <si>
    <t>Xingtai</t>
    <phoneticPr fontId="2"/>
  </si>
  <si>
    <t>Zhangjiakou</t>
    <phoneticPr fontId="2"/>
  </si>
  <si>
    <t>Anyang</t>
    <phoneticPr fontId="2"/>
  </si>
  <si>
    <t>Hebi</t>
    <phoneticPr fontId="2"/>
  </si>
  <si>
    <t>Jiaozuo</t>
    <phoneticPr fontId="2"/>
  </si>
  <si>
    <t>Kaifeng</t>
    <phoneticPr fontId="2"/>
  </si>
  <si>
    <t>Luohe</t>
    <phoneticPr fontId="2"/>
  </si>
  <si>
    <t>Luoyang</t>
    <phoneticPr fontId="2"/>
  </si>
  <si>
    <t>Nanyang</t>
    <phoneticPr fontId="2"/>
  </si>
  <si>
    <t>Pingdingshan</t>
    <phoneticPr fontId="2"/>
  </si>
  <si>
    <t>Puyang</t>
    <phoneticPr fontId="2"/>
  </si>
  <si>
    <t>Sanmenxia</t>
    <phoneticPr fontId="2"/>
  </si>
  <si>
    <t>Shangqiu</t>
    <phoneticPr fontId="2"/>
  </si>
  <si>
    <t>Xinxiang</t>
    <phoneticPr fontId="2"/>
  </si>
  <si>
    <t>Xinyang</t>
    <phoneticPr fontId="2"/>
  </si>
  <si>
    <t>Zhengzhou</t>
    <phoneticPr fontId="2"/>
  </si>
  <si>
    <t>Zhoukou</t>
    <phoneticPr fontId="2"/>
  </si>
  <si>
    <t>Zhumadian</t>
    <phoneticPr fontId="2"/>
  </si>
  <si>
    <t>DaHingganLing</t>
    <phoneticPr fontId="2"/>
  </si>
  <si>
    <t>Daqing</t>
    <phoneticPr fontId="2"/>
  </si>
  <si>
    <t>Harbin</t>
    <phoneticPr fontId="2"/>
  </si>
  <si>
    <t>Hegang</t>
    <phoneticPr fontId="2"/>
  </si>
  <si>
    <t>Heihe</t>
    <phoneticPr fontId="2"/>
  </si>
  <si>
    <t>Jiamusi</t>
    <phoneticPr fontId="2"/>
  </si>
  <si>
    <t>Jixi</t>
    <phoneticPr fontId="2"/>
  </si>
  <si>
    <t>MudanJiang</t>
    <phoneticPr fontId="2"/>
  </si>
  <si>
    <t>Qiqihar</t>
    <phoneticPr fontId="2"/>
  </si>
  <si>
    <t>QitaiHe</t>
    <phoneticPr fontId="2"/>
  </si>
  <si>
    <t>ShuangyaShan</t>
    <phoneticPr fontId="2"/>
  </si>
  <si>
    <t>Suihua</t>
    <phoneticPr fontId="2"/>
  </si>
  <si>
    <t>Yichun</t>
    <phoneticPr fontId="2"/>
  </si>
  <si>
    <t>Enshi</t>
    <phoneticPr fontId="2"/>
  </si>
  <si>
    <t>Ezhou</t>
    <phoneticPr fontId="2"/>
  </si>
  <si>
    <t>Huanggang</t>
    <phoneticPr fontId="2"/>
  </si>
  <si>
    <t>Huangshi</t>
    <phoneticPr fontId="2"/>
  </si>
  <si>
    <t>Jingmen</t>
    <phoneticPr fontId="2"/>
  </si>
  <si>
    <t>Zhongxiang Shi</t>
    <phoneticPr fontId="2"/>
  </si>
  <si>
    <t>Songzi Shi</t>
    <phoneticPr fontId="2"/>
  </si>
  <si>
    <t>Jingzhou</t>
    <phoneticPr fontId="2"/>
  </si>
  <si>
    <t>Shiyan</t>
    <phoneticPr fontId="2"/>
  </si>
  <si>
    <t>Tianmen</t>
    <phoneticPr fontId="2"/>
  </si>
  <si>
    <t>Wuhan</t>
    <phoneticPr fontId="2"/>
  </si>
  <si>
    <t>Xiangfan</t>
    <phoneticPr fontId="2"/>
  </si>
  <si>
    <t>Xianning</t>
    <phoneticPr fontId="2"/>
  </si>
  <si>
    <t>地区名なし</t>
    <phoneticPr fontId="2"/>
  </si>
  <si>
    <t>Xiaogan</t>
    <phoneticPr fontId="2"/>
  </si>
  <si>
    <t>Yichang</t>
    <phoneticPr fontId="2"/>
  </si>
  <si>
    <t>Changde</t>
    <phoneticPr fontId="2"/>
  </si>
  <si>
    <t>Changsha</t>
    <phoneticPr fontId="2"/>
  </si>
  <si>
    <t>Chenzhou</t>
    <phoneticPr fontId="2"/>
  </si>
  <si>
    <t>Hengyang</t>
    <phoneticPr fontId="2"/>
  </si>
  <si>
    <t>Huaihua</t>
    <phoneticPr fontId="2"/>
  </si>
  <si>
    <t>Loudi</t>
    <phoneticPr fontId="2"/>
  </si>
  <si>
    <t>Shaoyang</t>
    <phoneticPr fontId="2"/>
  </si>
  <si>
    <t>Xiangtan</t>
    <phoneticPr fontId="2"/>
  </si>
  <si>
    <t>Xiangxi</t>
    <phoneticPr fontId="2"/>
  </si>
  <si>
    <t>Yiyang</t>
    <phoneticPr fontId="2"/>
  </si>
  <si>
    <t>Yongzhou</t>
    <phoneticPr fontId="2"/>
  </si>
  <si>
    <t>Yueyang</t>
    <phoneticPr fontId="2"/>
  </si>
  <si>
    <t>Zhangjiajie</t>
    <phoneticPr fontId="2"/>
  </si>
  <si>
    <t>Zhuzhou</t>
    <phoneticPr fontId="2"/>
  </si>
  <si>
    <t>Baicheng</t>
    <phoneticPr fontId="2"/>
  </si>
  <si>
    <t>Baishan</t>
    <phoneticPr fontId="2"/>
  </si>
  <si>
    <t>Changchun</t>
    <phoneticPr fontId="2"/>
  </si>
  <si>
    <t>Liaoyuan</t>
    <phoneticPr fontId="2"/>
  </si>
  <si>
    <t>Siping</t>
    <phoneticPr fontId="2"/>
  </si>
  <si>
    <t>Songyuan</t>
    <phoneticPr fontId="2"/>
  </si>
  <si>
    <t>Tonghua</t>
    <phoneticPr fontId="2"/>
  </si>
  <si>
    <t>Yanbian</t>
    <phoneticPr fontId="2"/>
  </si>
  <si>
    <t>Huaian</t>
    <phoneticPr fontId="2"/>
  </si>
  <si>
    <t>Lianyungang</t>
    <phoneticPr fontId="2"/>
  </si>
  <si>
    <t>Nanjing</t>
    <phoneticPr fontId="2"/>
  </si>
  <si>
    <t>Nantong</t>
    <phoneticPr fontId="2"/>
  </si>
  <si>
    <t>Suqian</t>
    <phoneticPr fontId="2"/>
  </si>
  <si>
    <t>Taizhou</t>
    <phoneticPr fontId="2"/>
  </si>
  <si>
    <t>Wuxi</t>
    <phoneticPr fontId="2"/>
  </si>
  <si>
    <t>Xuzhou</t>
    <phoneticPr fontId="2"/>
  </si>
  <si>
    <t>Yancheng</t>
    <phoneticPr fontId="2"/>
  </si>
  <si>
    <t>Yangzhou</t>
    <phoneticPr fontId="2"/>
  </si>
  <si>
    <t>Zhenjiang</t>
    <phoneticPr fontId="2"/>
  </si>
  <si>
    <t>Ganzhou</t>
    <phoneticPr fontId="2"/>
  </si>
  <si>
    <t>Jian</t>
    <phoneticPr fontId="2"/>
  </si>
  <si>
    <t>Jingdezhen</t>
    <phoneticPr fontId="2"/>
  </si>
  <si>
    <t>Jiujiang</t>
    <phoneticPr fontId="2"/>
  </si>
  <si>
    <t>Nanchang</t>
    <phoneticPr fontId="2"/>
  </si>
  <si>
    <t>Pingxiang</t>
    <phoneticPr fontId="2"/>
  </si>
  <si>
    <t>Shangrao</t>
    <phoneticPr fontId="2"/>
  </si>
  <si>
    <t>Xinyu</t>
    <phoneticPr fontId="2"/>
  </si>
  <si>
    <t>Yingtan</t>
    <phoneticPr fontId="2"/>
  </si>
  <si>
    <t>Anshan</t>
    <phoneticPr fontId="2"/>
  </si>
  <si>
    <t>Benxi</t>
    <phoneticPr fontId="2"/>
  </si>
  <si>
    <t>Chaoyang</t>
    <phoneticPr fontId="2"/>
  </si>
  <si>
    <t>Dalian</t>
    <phoneticPr fontId="2"/>
  </si>
  <si>
    <t>Dandong</t>
    <phoneticPr fontId="2"/>
  </si>
  <si>
    <t>Fushun</t>
    <phoneticPr fontId="2"/>
  </si>
  <si>
    <t>Fuxin</t>
    <phoneticPr fontId="2"/>
  </si>
  <si>
    <t>Huludao</t>
    <phoneticPr fontId="2"/>
  </si>
  <si>
    <t>Jinzhou</t>
    <phoneticPr fontId="2"/>
  </si>
  <si>
    <t>Liaoyang</t>
    <phoneticPr fontId="2"/>
  </si>
  <si>
    <t>Panjin</t>
    <phoneticPr fontId="2"/>
  </si>
  <si>
    <t>Shenyang</t>
    <phoneticPr fontId="2"/>
  </si>
  <si>
    <t>Tieling</t>
    <phoneticPr fontId="2"/>
  </si>
  <si>
    <t>Yingkou</t>
    <phoneticPr fontId="2"/>
  </si>
  <si>
    <t>AlxaMeng</t>
    <phoneticPr fontId="2"/>
  </si>
  <si>
    <t>Baotou</t>
    <phoneticPr fontId="2"/>
  </si>
  <si>
    <t>Bayannur</t>
    <phoneticPr fontId="2"/>
  </si>
  <si>
    <t>Chifeng</t>
    <phoneticPr fontId="2"/>
  </si>
  <si>
    <t>Hohhot</t>
    <phoneticPr fontId="2"/>
  </si>
  <si>
    <t>HulunBuir</t>
    <phoneticPr fontId="2"/>
  </si>
  <si>
    <t>Ordos</t>
    <phoneticPr fontId="2"/>
  </si>
  <si>
    <t>Tongliao</t>
    <phoneticPr fontId="2"/>
  </si>
  <si>
    <t>Ulanqab</t>
    <phoneticPr fontId="2"/>
  </si>
  <si>
    <t>Wuhai</t>
    <phoneticPr fontId="2"/>
  </si>
  <si>
    <t>XilinGolMeng</t>
    <phoneticPr fontId="2"/>
  </si>
  <si>
    <t>XinganMeng</t>
    <phoneticPr fontId="2"/>
  </si>
  <si>
    <t>Guyuan</t>
    <phoneticPr fontId="2"/>
  </si>
  <si>
    <t>Shizuishan</t>
    <phoneticPr fontId="2"/>
  </si>
  <si>
    <t>Wuzhong</t>
    <phoneticPr fontId="2"/>
  </si>
  <si>
    <t>Yinchuan</t>
    <phoneticPr fontId="2"/>
  </si>
  <si>
    <t>Zhongwei</t>
    <phoneticPr fontId="2"/>
  </si>
  <si>
    <t>Golog</t>
    <phoneticPr fontId="2"/>
  </si>
  <si>
    <t>Haibei</t>
    <phoneticPr fontId="2"/>
  </si>
  <si>
    <t>Haidong</t>
    <phoneticPr fontId="2"/>
  </si>
  <si>
    <t>Haixi</t>
    <phoneticPr fontId="2"/>
  </si>
  <si>
    <t>Hainan_</t>
    <phoneticPr fontId="2"/>
  </si>
  <si>
    <t>Huangnan</t>
    <phoneticPr fontId="2"/>
  </si>
  <si>
    <t>Xining</t>
    <phoneticPr fontId="2"/>
  </si>
  <si>
    <t>Yushu</t>
    <phoneticPr fontId="2"/>
  </si>
  <si>
    <t>AnKang</t>
    <phoneticPr fontId="2"/>
  </si>
  <si>
    <t>Baoji</t>
    <phoneticPr fontId="2"/>
  </si>
  <si>
    <t>Hanzhong</t>
    <phoneticPr fontId="2"/>
  </si>
  <si>
    <t>Shangluo</t>
    <phoneticPr fontId="2"/>
  </si>
  <si>
    <t>Tongchuan</t>
    <phoneticPr fontId="2"/>
  </si>
  <si>
    <t>Weinan</t>
    <phoneticPr fontId="2"/>
  </si>
  <si>
    <t>Xian</t>
    <phoneticPr fontId="2"/>
  </si>
  <si>
    <t>Xianyang</t>
    <phoneticPr fontId="2"/>
  </si>
  <si>
    <t>Yanan</t>
    <phoneticPr fontId="2"/>
  </si>
  <si>
    <t>Yulin</t>
    <phoneticPr fontId="2"/>
  </si>
  <si>
    <t>Binzhou</t>
    <phoneticPr fontId="2"/>
  </si>
  <si>
    <t>Dezhou</t>
    <phoneticPr fontId="2"/>
  </si>
  <si>
    <t>Dongying</t>
    <phoneticPr fontId="2"/>
  </si>
  <si>
    <t>Heze</t>
    <phoneticPr fontId="2"/>
  </si>
  <si>
    <t>Jinan</t>
    <phoneticPr fontId="2"/>
  </si>
  <si>
    <t>Jining</t>
    <phoneticPr fontId="2"/>
  </si>
  <si>
    <t>Laiwu</t>
    <phoneticPr fontId="2"/>
  </si>
  <si>
    <t>Liaocheng</t>
    <phoneticPr fontId="2"/>
  </si>
  <si>
    <t>Linyi</t>
    <phoneticPr fontId="2"/>
  </si>
  <si>
    <t>Qingdao</t>
    <phoneticPr fontId="2"/>
  </si>
  <si>
    <t>Rizhao</t>
    <phoneticPr fontId="2"/>
  </si>
  <si>
    <t>Taian</t>
    <phoneticPr fontId="2"/>
  </si>
  <si>
    <t>Weifang</t>
    <phoneticPr fontId="2"/>
  </si>
  <si>
    <t>Weihai</t>
    <phoneticPr fontId="2"/>
  </si>
  <si>
    <t>Yantai</t>
    <phoneticPr fontId="2"/>
  </si>
  <si>
    <t>Zaozhuang</t>
    <phoneticPr fontId="2"/>
  </si>
  <si>
    <t>Zibo</t>
    <phoneticPr fontId="2"/>
  </si>
  <si>
    <t>Changzhi</t>
    <phoneticPr fontId="2"/>
  </si>
  <si>
    <t>Datong</t>
    <phoneticPr fontId="2"/>
  </si>
  <si>
    <t>Jincheng</t>
    <phoneticPr fontId="2"/>
  </si>
  <si>
    <t>Jinzhong</t>
    <phoneticPr fontId="2"/>
  </si>
  <si>
    <t>Linfen</t>
    <phoneticPr fontId="2"/>
  </si>
  <si>
    <t>Lüliang</t>
    <phoneticPr fontId="2"/>
  </si>
  <si>
    <t>Shuozhou</t>
    <phoneticPr fontId="2"/>
  </si>
  <si>
    <t>Taiyuan</t>
    <phoneticPr fontId="2"/>
  </si>
  <si>
    <t>Xinzhou</t>
    <phoneticPr fontId="2"/>
  </si>
  <si>
    <t>Yangquan</t>
    <phoneticPr fontId="2"/>
  </si>
  <si>
    <t>Yuncheng</t>
    <phoneticPr fontId="2"/>
  </si>
  <si>
    <t>Shanghai_</t>
    <phoneticPr fontId="2"/>
  </si>
  <si>
    <t>Aba</t>
    <phoneticPr fontId="2"/>
  </si>
  <si>
    <t>Bazhong</t>
    <phoneticPr fontId="2"/>
  </si>
  <si>
    <t>Chengdu</t>
    <phoneticPr fontId="2"/>
  </si>
  <si>
    <t>Dazhou</t>
    <phoneticPr fontId="2"/>
  </si>
  <si>
    <t>Deyang</t>
    <phoneticPr fontId="2"/>
  </si>
  <si>
    <t>Garzê</t>
    <phoneticPr fontId="2"/>
  </si>
  <si>
    <t>Guangan</t>
    <phoneticPr fontId="2"/>
  </si>
  <si>
    <t>Guangyuan</t>
    <phoneticPr fontId="2"/>
  </si>
  <si>
    <t>Leshan</t>
    <phoneticPr fontId="2"/>
  </si>
  <si>
    <t>Liangshan</t>
    <phoneticPr fontId="2"/>
  </si>
  <si>
    <t>Luzhou</t>
    <phoneticPr fontId="2"/>
  </si>
  <si>
    <t>Meishan</t>
    <phoneticPr fontId="2"/>
  </si>
  <si>
    <t>Mianyang</t>
    <phoneticPr fontId="2"/>
  </si>
  <si>
    <t>Nanchong</t>
    <phoneticPr fontId="2"/>
  </si>
  <si>
    <t>Neijiang</t>
    <phoneticPr fontId="2"/>
  </si>
  <si>
    <t>Panzhihua</t>
    <phoneticPr fontId="2"/>
  </si>
  <si>
    <t>Suining</t>
    <phoneticPr fontId="2"/>
  </si>
  <si>
    <t>Yaan</t>
    <phoneticPr fontId="2"/>
  </si>
  <si>
    <t>Yibin</t>
    <phoneticPr fontId="2"/>
  </si>
  <si>
    <t>Zigong</t>
    <phoneticPr fontId="2"/>
  </si>
  <si>
    <t>Ziyang</t>
    <phoneticPr fontId="2"/>
  </si>
  <si>
    <t>Tianjin_</t>
    <phoneticPr fontId="2"/>
  </si>
  <si>
    <t>Lhasa</t>
    <phoneticPr fontId="2"/>
  </si>
  <si>
    <t>LinzhiShi</t>
    <phoneticPr fontId="2"/>
  </si>
  <si>
    <t>Nagqu</t>
    <phoneticPr fontId="2"/>
  </si>
  <si>
    <t>Ngari</t>
    <phoneticPr fontId="2"/>
  </si>
  <si>
    <t>Qamdo</t>
    <phoneticPr fontId="2"/>
  </si>
  <si>
    <t>Shannan</t>
    <phoneticPr fontId="2"/>
  </si>
  <si>
    <t>Xigazê</t>
    <phoneticPr fontId="2"/>
  </si>
  <si>
    <t>Aksu</t>
    <phoneticPr fontId="2"/>
  </si>
  <si>
    <t>Altay</t>
    <phoneticPr fontId="2"/>
  </si>
  <si>
    <t>BayingolinMongol</t>
    <phoneticPr fontId="2"/>
  </si>
  <si>
    <t>BortalaMongol</t>
    <phoneticPr fontId="2"/>
  </si>
  <si>
    <t>Changji</t>
    <phoneticPr fontId="2"/>
  </si>
  <si>
    <t>Hami</t>
    <phoneticPr fontId="2"/>
  </si>
  <si>
    <t>Hotan</t>
    <phoneticPr fontId="2"/>
  </si>
  <si>
    <t>IliKazak</t>
    <phoneticPr fontId="2"/>
  </si>
  <si>
    <t>Karamay</t>
    <phoneticPr fontId="2"/>
  </si>
  <si>
    <t>Kashi</t>
    <phoneticPr fontId="2"/>
  </si>
  <si>
    <t>KizilsuKirgiz</t>
    <phoneticPr fontId="2"/>
  </si>
  <si>
    <t>Tacheng</t>
    <phoneticPr fontId="2"/>
  </si>
  <si>
    <t>Turpan</t>
    <phoneticPr fontId="2"/>
  </si>
  <si>
    <t>ürümqi</t>
    <phoneticPr fontId="2"/>
  </si>
  <si>
    <t>Baoshan</t>
    <phoneticPr fontId="2"/>
  </si>
  <si>
    <t>Chuxiong</t>
    <phoneticPr fontId="2"/>
  </si>
  <si>
    <t>Dali</t>
    <phoneticPr fontId="2"/>
  </si>
  <si>
    <t>Dehong</t>
    <phoneticPr fontId="2"/>
  </si>
  <si>
    <t>Dêqên</t>
    <phoneticPr fontId="2"/>
  </si>
  <si>
    <t>Honghe</t>
    <phoneticPr fontId="2"/>
  </si>
  <si>
    <t>Kunming</t>
    <phoneticPr fontId="2"/>
  </si>
  <si>
    <t>Lijiang</t>
    <phoneticPr fontId="2"/>
  </si>
  <si>
    <t>Lincang</t>
    <phoneticPr fontId="2"/>
  </si>
  <si>
    <t>Nujiang</t>
    <phoneticPr fontId="2"/>
  </si>
  <si>
    <t>Puer</t>
    <phoneticPr fontId="2"/>
  </si>
  <si>
    <t>Qujing</t>
    <phoneticPr fontId="2"/>
  </si>
  <si>
    <t>Wenshan</t>
    <phoneticPr fontId="2"/>
  </si>
  <si>
    <t>Xishuangbanna</t>
    <phoneticPr fontId="2"/>
  </si>
  <si>
    <t>Yuxi</t>
    <phoneticPr fontId="2"/>
  </si>
  <si>
    <t>Zhaotong</t>
    <phoneticPr fontId="2"/>
  </si>
  <si>
    <t>Hangzhou</t>
    <phoneticPr fontId="2"/>
  </si>
  <si>
    <t>Huzhou</t>
    <phoneticPr fontId="2"/>
  </si>
  <si>
    <t>Jiaxing</t>
    <phoneticPr fontId="2"/>
  </si>
  <si>
    <t>Jinhua</t>
    <phoneticPr fontId="2"/>
  </si>
  <si>
    <t>Lishui</t>
    <phoneticPr fontId="2"/>
  </si>
  <si>
    <t>Ningbo</t>
    <phoneticPr fontId="2"/>
  </si>
  <si>
    <t>Quzhou</t>
    <phoneticPr fontId="2"/>
  </si>
  <si>
    <t>Shaoxing</t>
    <phoneticPr fontId="2"/>
  </si>
  <si>
    <t>Wenzhou</t>
    <phoneticPr fontId="2"/>
  </si>
  <si>
    <t>Zhoushan</t>
    <phoneticPr fontId="2"/>
  </si>
  <si>
    <t>HongKong</t>
  </si>
  <si>
    <t>Hongkong Island</t>
  </si>
  <si>
    <t>Hong Kong, China</t>
  </si>
  <si>
    <t>HongKongChina</t>
  </si>
  <si>
    <t>HongKongChina</t>
    <phoneticPr fontId="2"/>
  </si>
  <si>
    <t>Xinjie</t>
    <phoneticPr fontId="2"/>
  </si>
  <si>
    <t>HongKong</t>
    <phoneticPr fontId="2"/>
  </si>
  <si>
    <t>Macao,China</t>
    <phoneticPr fontId="2"/>
  </si>
  <si>
    <t>Macao</t>
    <phoneticPr fontId="2"/>
  </si>
  <si>
    <t>Taiwan, China</t>
    <phoneticPr fontId="2"/>
  </si>
  <si>
    <t>TaiWan</t>
    <phoneticPr fontId="2"/>
  </si>
  <si>
    <t>Gaoxiong</t>
  </si>
  <si>
    <t>Hualian</t>
  </si>
  <si>
    <t>Jiayi</t>
  </si>
  <si>
    <t>Jilong</t>
  </si>
  <si>
    <t>Miaosu</t>
  </si>
  <si>
    <t>Nantou</t>
  </si>
  <si>
    <t>Penghu</t>
  </si>
  <si>
    <t>Pingdong</t>
  </si>
  <si>
    <t>Taibei</t>
  </si>
  <si>
    <t>Taidong</t>
  </si>
  <si>
    <t>Tainan</t>
  </si>
  <si>
    <t>Taizhong</t>
  </si>
  <si>
    <t>MacaoChina</t>
    <phoneticPr fontId="2"/>
  </si>
  <si>
    <t>TaiwanChina</t>
    <phoneticPr fontId="2"/>
  </si>
  <si>
    <t>A12345678</t>
    <phoneticPr fontId="2"/>
  </si>
  <si>
    <t>Returned at renewal.</t>
    <phoneticPr fontId="2"/>
  </si>
  <si>
    <t>観光(L)Tourism</t>
    <rPh sb="0" eb="2">
      <t>カンコウ</t>
    </rPh>
    <phoneticPr fontId="2"/>
  </si>
  <si>
    <t>商業貿易(M)Commercial trade activities</t>
    <rPh sb="0" eb="2">
      <t>ショウギョウ</t>
    </rPh>
    <rPh sb="2" eb="4">
      <t>ボウエキ</t>
    </rPh>
    <phoneticPr fontId="2"/>
  </si>
  <si>
    <t>交流訪問(F)Exchange, visits, study tours or other relevant activities</t>
    <phoneticPr fontId="2"/>
  </si>
  <si>
    <t>長期中国親族訪問(Q1)Family member or relative of Chinese citizen(s) or foreigner(s) with permanent residence status in China (more than 180 days)</t>
    <rPh sb="2" eb="4">
      <t>チュウゴク</t>
    </rPh>
    <phoneticPr fontId="2"/>
  </si>
  <si>
    <t>短期中国親族訪問(Q2)Family member or relative of Chinese citizen(s) or foreigner(s) with permanent residence status in China (no more than 180 days)</t>
    <rPh sb="2" eb="4">
      <t>チュウゴク</t>
    </rPh>
    <phoneticPr fontId="2"/>
  </si>
  <si>
    <t>長期赴任家族訪問(S1)Family member of foreigner(s) staying or residence in China or person who needs to come to China for personal matters (more than 180 days)</t>
    <rPh sb="0" eb="2">
      <t>チョウキ</t>
    </rPh>
    <rPh sb="2" eb="6">
      <t>フニンカゾク</t>
    </rPh>
    <rPh sb="6" eb="8">
      <t>ホウモン</t>
    </rPh>
    <phoneticPr fontId="2"/>
  </si>
  <si>
    <t>短期赴任家族訪問(S2)Family member of foreigner(s) staying or residence in China or person who needs to come to China for personal matters (no more than 180 days)</t>
    <rPh sb="0" eb="2">
      <t>タンキ</t>
    </rPh>
    <phoneticPr fontId="2"/>
  </si>
  <si>
    <t>就労(Z)Work</t>
    <phoneticPr fontId="2"/>
  </si>
  <si>
    <t>長期留学（180日以上）(X1)Long term study (more than 180 days)</t>
    <phoneticPr fontId="2"/>
  </si>
  <si>
    <t>短期留学（180日以内）(X2)Short term study (no more than 180 days)</t>
    <phoneticPr fontId="2"/>
  </si>
  <si>
    <t xml:space="preserve">長期滞在報道記者(J1) Resident foreign journalist of permanent office of a foreign news agency in China </t>
    <phoneticPr fontId="2"/>
  </si>
  <si>
    <t xml:space="preserve">短期滞在報道記者(J2) Foreign journalist visiting China for short-term news coverage </t>
    <rPh sb="0" eb="2">
      <t>タンキ</t>
    </rPh>
    <phoneticPr fontId="2"/>
  </si>
  <si>
    <t>乗務員(C)Crew member</t>
    <phoneticPr fontId="2"/>
  </si>
  <si>
    <t>トランジット(G)Transit</t>
    <phoneticPr fontId="2"/>
  </si>
  <si>
    <t>永住(D)Permanent residence</t>
    <phoneticPr fontId="2"/>
  </si>
  <si>
    <t>高度外国人材(R)Foreigner of high talent or specialist</t>
    <phoneticPr fontId="2"/>
  </si>
  <si>
    <t>商業貿易(M)Commercial trade activities</t>
    <phoneticPr fontId="2"/>
  </si>
  <si>
    <t>現地招聘元会社住所（省・自治区・直轄市名）</t>
    <phoneticPr fontId="2"/>
  </si>
  <si>
    <t>現地招聘元会社住所（都市名）</t>
    <phoneticPr fontId="2"/>
  </si>
  <si>
    <t>現地招聘元会社住所（区名）</t>
    <phoneticPr fontId="2"/>
  </si>
  <si>
    <t>英字</t>
    <rPh sb="0" eb="2">
      <t>エイジ</t>
    </rPh>
    <phoneticPr fontId="2"/>
  </si>
  <si>
    <t>直近12か月以内で訪問した国名はありますか ？</t>
    <phoneticPr fontId="2"/>
  </si>
  <si>
    <t>05-10 Jan 2019
Business</t>
    <phoneticPr fontId="2"/>
  </si>
  <si>
    <t>トルコ、パキスタンへの渡航歴の詳細
※渡航時期と渡航目的を記載</t>
    <phoneticPr fontId="2"/>
  </si>
  <si>
    <t>いいえ</t>
    <phoneticPr fontId="2"/>
  </si>
  <si>
    <t>はい</t>
    <phoneticPr fontId="2"/>
  </si>
  <si>
    <t>緊急連絡先関係性</t>
    <rPh sb="0" eb="5">
      <t>キンキュウレンラクサキ</t>
    </rPh>
    <rPh sb="5" eb="8">
      <t>カンケイセイ</t>
    </rPh>
    <phoneticPr fontId="2"/>
  </si>
  <si>
    <t>ご両親不在理由</t>
    <rPh sb="1" eb="3">
      <t>リョウシン</t>
    </rPh>
    <rPh sb="3" eb="5">
      <t>フザイ</t>
    </rPh>
    <rPh sb="5" eb="7">
      <t>リユウ</t>
    </rPh>
    <phoneticPr fontId="2"/>
  </si>
  <si>
    <t>死別Passed away</t>
    <phoneticPr fontId="2"/>
  </si>
  <si>
    <t>招聘元企業との関係性</t>
    <rPh sb="0" eb="2">
      <t>ショウヘイ</t>
    </rPh>
    <rPh sb="2" eb="3">
      <t>モト</t>
    </rPh>
    <rPh sb="3" eb="5">
      <t>キギョウ</t>
    </rPh>
    <rPh sb="7" eb="9">
      <t>カンケイ</t>
    </rPh>
    <rPh sb="9" eb="10">
      <t>セイ</t>
    </rPh>
    <phoneticPr fontId="2"/>
  </si>
  <si>
    <t>関連会社Affiliated company</t>
  </si>
  <si>
    <t>取引先会社Client company</t>
  </si>
  <si>
    <t>集団公司Group company</t>
  </si>
  <si>
    <t>合作关系partnership</t>
    <phoneticPr fontId="2"/>
  </si>
  <si>
    <t>子会社Subsidiary</t>
  </si>
  <si>
    <t>業務委託Outsourcing</t>
  </si>
  <si>
    <t>配偶者Spouse　※赴任家族訪問査証の場合のみ</t>
  </si>
  <si>
    <t>集団公司Group company</t>
    <rPh sb="0" eb="2">
      <t>シュウダン</t>
    </rPh>
    <rPh sb="2" eb="4">
      <t>コウシ</t>
    </rPh>
    <phoneticPr fontId="2"/>
  </si>
  <si>
    <t>費用負担元国名</t>
  </si>
  <si>
    <t>CHINA- SAR MACAU</t>
  </si>
  <si>
    <t>費用負担先との関係性</t>
    <rPh sb="0" eb="5">
      <t>ヒヨウフタンサキ</t>
    </rPh>
    <rPh sb="7" eb="10">
      <t>カンケイセイ</t>
    </rPh>
    <phoneticPr fontId="2"/>
  </si>
  <si>
    <t>雇用主Employer</t>
  </si>
  <si>
    <t>招聘元企業Invitor　※就労査証の場合のみ</t>
  </si>
  <si>
    <t>配偶者雇用主Spouse employer　※赴任家族訪問査証の場合のみ</t>
    <phoneticPr fontId="2"/>
  </si>
  <si>
    <t>招聘家族の雇用主Employer of the inviting family　※赴任家族訪問査証の場合のみ</t>
    <phoneticPr fontId="2"/>
  </si>
  <si>
    <t>CHINA-CHINA</t>
  </si>
  <si>
    <t>CHINA- SAR HONGKONG</t>
  </si>
  <si>
    <t>既婚Married</t>
    <rPh sb="0" eb="2">
      <t>キコン</t>
    </rPh>
    <phoneticPr fontId="2"/>
  </si>
  <si>
    <t>離婚Divorced</t>
    <rPh sb="0" eb="2">
      <t>リコン</t>
    </rPh>
    <phoneticPr fontId="2"/>
  </si>
  <si>
    <t>独身Single</t>
    <rPh sb="0" eb="2">
      <t>ドクシン</t>
    </rPh>
    <phoneticPr fontId="2"/>
  </si>
  <si>
    <t>配偶者死去Widowed</t>
    <rPh sb="0" eb="3">
      <t>ハイグウシャ</t>
    </rPh>
    <rPh sb="3" eb="5">
      <t>シキョ</t>
    </rPh>
    <phoneticPr fontId="2"/>
  </si>
  <si>
    <t>高校の学歴High school or other equivilent study</t>
    <phoneticPr fontId="2"/>
  </si>
  <si>
    <t>専門学校または大学の学歴Undergraduate or other equivilent study</t>
    <phoneticPr fontId="2"/>
  </si>
  <si>
    <t>大学院又は同等の学歴Graduate or other equivilent study</t>
    <phoneticPr fontId="2"/>
  </si>
  <si>
    <t>博士課程またはそれ以上の学歴PHD or above</t>
    <phoneticPr fontId="2"/>
  </si>
  <si>
    <t>出生地（市区町村）1.5</t>
    <phoneticPr fontId="2"/>
  </si>
  <si>
    <t>中国での出生地（省・自治区・直轄市名）1.5</t>
    <phoneticPr fontId="2"/>
  </si>
  <si>
    <t>中国での出生地（都市名）1.5</t>
    <phoneticPr fontId="2"/>
  </si>
  <si>
    <t>中国での出生地（区名）1.5</t>
    <phoneticPr fontId="2"/>
  </si>
  <si>
    <t>普通(固定)</t>
    <rPh sb="0" eb="2">
      <t>フツウ</t>
    </rPh>
    <phoneticPr fontId="2"/>
  </si>
  <si>
    <t>Japan(81)(固定)</t>
    <phoneticPr fontId="2"/>
  </si>
  <si>
    <t>滞在都市（都市名）</t>
    <phoneticPr fontId="2"/>
  </si>
  <si>
    <t>滞在都市（区名）</t>
    <phoneticPr fontId="2"/>
  </si>
  <si>
    <t>出国都市（都市名）</t>
    <phoneticPr fontId="2"/>
  </si>
  <si>
    <t>入国都市（都市名）</t>
    <phoneticPr fontId="2"/>
  </si>
  <si>
    <t>既婚</t>
    <rPh sb="0" eb="2">
      <t>キコン</t>
    </rPh>
    <phoneticPr fontId="2"/>
  </si>
  <si>
    <t>離婚</t>
    <rPh sb="0" eb="2">
      <t>リコン</t>
    </rPh>
    <phoneticPr fontId="2"/>
  </si>
  <si>
    <t>独身</t>
    <rPh sb="0" eb="2">
      <t>ドクシン</t>
    </rPh>
    <phoneticPr fontId="2"/>
  </si>
  <si>
    <t>配偶者死去</t>
    <rPh sb="0" eb="3">
      <t>ハイグウシャ</t>
    </rPh>
    <rPh sb="3" eb="5">
      <t>シキョ</t>
    </rPh>
    <phoneticPr fontId="2"/>
  </si>
  <si>
    <t>(L)Tourism</t>
    <phoneticPr fontId="2"/>
  </si>
  <si>
    <t>(M)Commercial trade activities</t>
    <phoneticPr fontId="2"/>
  </si>
  <si>
    <t>(F)Exchange, visits, study tours or other relevant activities</t>
    <phoneticPr fontId="2"/>
  </si>
  <si>
    <t>(Q1)Family member or relative of Chinese citizen(s) or foreigner(s) with permanent residence status in China (more than 180 days)</t>
    <phoneticPr fontId="2"/>
  </si>
  <si>
    <t>(Q2)Family member or relative of Chinese citizen(s) or foreigner(s) with permanent residence status in China (no more than 180 days)</t>
    <phoneticPr fontId="2"/>
  </si>
  <si>
    <t>(S1)Family member of foreigner(s) staying or residence in China or person who needs to come to China for personal matters (more than 180 days)</t>
    <phoneticPr fontId="2"/>
  </si>
  <si>
    <t>(S2)Family member of foreigner(s) staying or residence in China or person who needs to come to China for personal matters (no more than 180 days)</t>
    <phoneticPr fontId="2"/>
  </si>
  <si>
    <t>(Z)Work</t>
    <phoneticPr fontId="2"/>
  </si>
  <si>
    <t>(X1)Long term study (more than 180 days)</t>
    <phoneticPr fontId="2"/>
  </si>
  <si>
    <t>(X2)Short term study (no more than 180 days)</t>
    <phoneticPr fontId="2"/>
  </si>
  <si>
    <t xml:space="preserve">(J1) Resident foreign journalist of permanent office of a foreign news agency in China </t>
    <phoneticPr fontId="2"/>
  </si>
  <si>
    <t xml:space="preserve">(J2) Foreign journalist visiting China for short-term news coverage </t>
    <phoneticPr fontId="2"/>
  </si>
  <si>
    <t>(C)Crew member</t>
    <phoneticPr fontId="2"/>
  </si>
  <si>
    <t>(G)Transit</t>
    <phoneticPr fontId="2"/>
  </si>
  <si>
    <t>(D)Permanent residence</t>
    <phoneticPr fontId="2"/>
  </si>
  <si>
    <t>(R)Foreigner of high talent or specialist</t>
    <phoneticPr fontId="2"/>
  </si>
  <si>
    <t>Japan(81)(固定)</t>
    <phoneticPr fontId="2"/>
  </si>
  <si>
    <t>china(86)(固定)</t>
    <phoneticPr fontId="2"/>
  </si>
  <si>
    <t>Japan(81)</t>
    <phoneticPr fontId="2"/>
  </si>
  <si>
    <t>就労許可所持者(有効期限90日から5年間</t>
  </si>
  <si>
    <t>停留</t>
    <rPh sb="0" eb="2">
      <t>テイリュウ</t>
    </rPh>
    <phoneticPr fontId="2"/>
  </si>
  <si>
    <t>上記が居留・停留の場合の状況1.15</t>
    <phoneticPr fontId="2"/>
  </si>
  <si>
    <t>高校の学歴</t>
    <phoneticPr fontId="2"/>
  </si>
  <si>
    <t>専門学校または大学の学歴</t>
    <phoneticPr fontId="2"/>
  </si>
  <si>
    <t>大学院又は同等の学歴</t>
    <phoneticPr fontId="2"/>
  </si>
  <si>
    <t>博士課程またはそれ以上の学歴</t>
    <phoneticPr fontId="2"/>
  </si>
  <si>
    <t>専門学校または大学の学歴Undergraduate or other equivilent study</t>
    <phoneticPr fontId="2"/>
  </si>
  <si>
    <t>現住所(市区町村以下の住所)</t>
    <phoneticPr fontId="2"/>
  </si>
  <si>
    <t>現住所（フルアドレス）1.14</t>
    <phoneticPr fontId="2"/>
  </si>
  <si>
    <t>就労ビザ(有効期限が90日未満)</t>
    <phoneticPr fontId="2"/>
  </si>
  <si>
    <t>JL20</t>
    <phoneticPr fontId="2"/>
  </si>
  <si>
    <t>これまでに中国へ渡航したことはありますか？
※中国に台湾・香港・マカオを含む</t>
    <phoneticPr fontId="2"/>
  </si>
  <si>
    <t>商業貿易(M)Commercial trade activities</t>
    <phoneticPr fontId="2"/>
  </si>
  <si>
    <t>JIRO</t>
    <phoneticPr fontId="2"/>
  </si>
  <si>
    <t>SABURO</t>
    <phoneticPr fontId="2"/>
  </si>
  <si>
    <t>SHIRO</t>
    <phoneticPr fontId="2"/>
  </si>
  <si>
    <t>GORO</t>
    <phoneticPr fontId="2"/>
  </si>
  <si>
    <t>JTB TARO</t>
    <phoneticPr fontId="2"/>
  </si>
  <si>
    <t>JTB HANA</t>
    <phoneticPr fontId="2"/>
  </si>
  <si>
    <t>JTB YUKO</t>
    <phoneticPr fontId="2"/>
  </si>
  <si>
    <t>JTB MIKA</t>
    <phoneticPr fontId="2"/>
  </si>
  <si>
    <t>JTB KOJIRO</t>
    <phoneticPr fontId="2"/>
  </si>
  <si>
    <t>直系家族関係性</t>
    <rPh sb="0" eb="4">
      <t>チョッケイカゾク</t>
    </rPh>
    <rPh sb="4" eb="7">
      <t>カンケイセイ</t>
    </rPh>
    <phoneticPr fontId="2"/>
  </si>
  <si>
    <t>grandmother</t>
  </si>
  <si>
    <t>grandmother</t>
    <phoneticPr fontId="2"/>
  </si>
  <si>
    <t>grandfather</t>
  </si>
  <si>
    <t>grandfather</t>
    <phoneticPr fontId="2"/>
  </si>
  <si>
    <t>great-grandmother</t>
  </si>
  <si>
    <t>great-grandmother</t>
    <phoneticPr fontId="2"/>
  </si>
  <si>
    <t>great-grandfather</t>
  </si>
  <si>
    <t>great-grandfather</t>
    <phoneticPr fontId="2"/>
  </si>
  <si>
    <t>grandchild</t>
  </si>
  <si>
    <t>grandchild</t>
    <phoneticPr fontId="2"/>
  </si>
  <si>
    <t>直系家族が居留・停留の場合の状況1</t>
    <phoneticPr fontId="2"/>
  </si>
  <si>
    <t>直系家族が居留・停留の場合の状況2</t>
    <phoneticPr fontId="2"/>
  </si>
  <si>
    <t>直系家族が居留・停留の場合の状況3</t>
    <phoneticPr fontId="2"/>
  </si>
  <si>
    <t>直系家族が居留・停留の場合の状況4</t>
    <phoneticPr fontId="2"/>
  </si>
  <si>
    <t>直系家族が居留・停留の場合の状況5</t>
    <phoneticPr fontId="2"/>
  </si>
  <si>
    <t>▼Mainland of Chinaは下記一覧より選択</t>
    <rPh sb="19" eb="21">
      <t>カキ</t>
    </rPh>
    <rPh sb="21" eb="23">
      <t>イチラン</t>
    </rPh>
    <rPh sb="25" eb="27">
      <t>センタク</t>
    </rPh>
    <phoneticPr fontId="2"/>
  </si>
  <si>
    <t>回答２</t>
    <rPh sb="0" eb="2">
      <t>カイトウ</t>
    </rPh>
    <phoneticPr fontId="2"/>
  </si>
  <si>
    <t>はい(申請者と同じ住所で登録します）</t>
    <phoneticPr fontId="2"/>
  </si>
  <si>
    <t>現住所は申請者と同じか？1.14</t>
    <phoneticPr fontId="2"/>
  </si>
  <si>
    <t>現住所は申請者と同じか？1.15</t>
    <phoneticPr fontId="2"/>
  </si>
  <si>
    <t>現住所（フルアドレス）1.15</t>
    <phoneticPr fontId="2"/>
  </si>
  <si>
    <t>現住所は申請者と同じか？1.16</t>
    <phoneticPr fontId="2"/>
  </si>
  <si>
    <t>現住所（フルアドレス）1.16</t>
    <phoneticPr fontId="2"/>
  </si>
  <si>
    <t>現住所は申請者と同じか？1</t>
    <phoneticPr fontId="2"/>
  </si>
  <si>
    <t>現住所（フルアドレス）1</t>
    <phoneticPr fontId="2"/>
  </si>
  <si>
    <t>現住所は申請者と同じか？2</t>
    <phoneticPr fontId="2"/>
  </si>
  <si>
    <t>現住所（フルアドレス）2</t>
    <phoneticPr fontId="2"/>
  </si>
  <si>
    <t>現住所は申請者と同じか？3</t>
    <phoneticPr fontId="2"/>
  </si>
  <si>
    <t>現住所（フルアドレス）3</t>
    <phoneticPr fontId="2"/>
  </si>
  <si>
    <t>現住所は申請者と同じか？4</t>
    <phoneticPr fontId="2"/>
  </si>
  <si>
    <t>現住所（フルアドレス）4</t>
    <phoneticPr fontId="2"/>
  </si>
  <si>
    <t>現住所は申請者と同じか？5</t>
    <phoneticPr fontId="2"/>
  </si>
  <si>
    <t>現住所（フルアドレス）5</t>
    <phoneticPr fontId="2"/>
  </si>
  <si>
    <t>HongKong</t>
    <phoneticPr fontId="2"/>
  </si>
  <si>
    <t>Gangu Xian</t>
    <phoneticPr fontId="2"/>
  </si>
  <si>
    <t>GuangXi</t>
    <phoneticPr fontId="2"/>
  </si>
  <si>
    <t>Mainland of China</t>
    <phoneticPr fontId="2"/>
  </si>
  <si>
    <t>出生地置き換え</t>
    <rPh sb="0" eb="3">
      <t>シュッセイチ</t>
    </rPh>
    <rPh sb="3" eb="4">
      <t>オ</t>
    </rPh>
    <rPh sb="5" eb="6">
      <t>カ</t>
    </rPh>
    <phoneticPr fontId="2"/>
  </si>
  <si>
    <t>Others</t>
    <phoneticPr fontId="2"/>
  </si>
  <si>
    <t>都市名5</t>
    <phoneticPr fontId="2"/>
  </si>
  <si>
    <t>中国州変換用1</t>
    <rPh sb="0" eb="2">
      <t>チュウゴク</t>
    </rPh>
    <rPh sb="2" eb="3">
      <t>シュウ</t>
    </rPh>
    <rPh sb="3" eb="6">
      <t>ヘンカンヨウ</t>
    </rPh>
    <phoneticPr fontId="2"/>
  </si>
  <si>
    <t>中国州変換用2</t>
    <rPh sb="0" eb="2">
      <t>チュウゴク</t>
    </rPh>
    <rPh sb="2" eb="3">
      <t>シュウ</t>
    </rPh>
    <rPh sb="3" eb="6">
      <t>ヘンカンヨウ</t>
    </rPh>
    <phoneticPr fontId="2"/>
  </si>
  <si>
    <t>Hong Kong, China</t>
    <phoneticPr fontId="2"/>
  </si>
  <si>
    <t>Macao, China</t>
    <phoneticPr fontId="2"/>
  </si>
  <si>
    <t>香港_HongKongChina</t>
    <rPh sb="0" eb="2">
      <t>ホンコン</t>
    </rPh>
    <phoneticPr fontId="2"/>
  </si>
  <si>
    <t>マカオ_MacaoChina</t>
    <phoneticPr fontId="2"/>
  </si>
  <si>
    <t>台湾_TaiwanChina</t>
    <rPh sb="0" eb="2">
      <t>タイワン</t>
    </rPh>
    <phoneticPr fontId="2"/>
  </si>
  <si>
    <t>中国本土_Mainland of China</t>
    <rPh sb="0" eb="2">
      <t>チュウゴク</t>
    </rPh>
    <rPh sb="2" eb="4">
      <t>ホンド</t>
    </rPh>
    <phoneticPr fontId="2"/>
  </si>
  <si>
    <t>中国以外_Others</t>
    <rPh sb="0" eb="2">
      <t>チュウゴク</t>
    </rPh>
    <rPh sb="2" eb="4">
      <t>イガイ</t>
    </rPh>
    <phoneticPr fontId="2"/>
  </si>
  <si>
    <t>香港_HongKongChina</t>
    <phoneticPr fontId="2"/>
  </si>
  <si>
    <t>QiananShi</t>
    <phoneticPr fontId="2"/>
  </si>
  <si>
    <t>Qianjiang</t>
    <phoneticPr fontId="2"/>
  </si>
  <si>
    <t>Shennongjia</t>
    <phoneticPr fontId="2"/>
  </si>
  <si>
    <t>Xiantao</t>
    <phoneticPr fontId="2"/>
  </si>
  <si>
    <t>Beichen Qu</t>
    <phoneticPr fontId="2"/>
  </si>
  <si>
    <t>国籍選択</t>
    <rPh sb="0" eb="2">
      <t>コクセキ</t>
    </rPh>
    <rPh sb="2" eb="4">
      <t>センタク</t>
    </rPh>
    <phoneticPr fontId="2"/>
  </si>
  <si>
    <t>Heyuan</t>
    <phoneticPr fontId="2"/>
  </si>
  <si>
    <t>Suzhou_</t>
  </si>
  <si>
    <t>BeiJing_</t>
  </si>
  <si>
    <t>Chongqing_</t>
  </si>
  <si>
    <t>Fuzhou_</t>
  </si>
  <si>
    <t>Yulin_</t>
  </si>
  <si>
    <t>Yichun_</t>
  </si>
  <si>
    <t>Taizhou_</t>
  </si>
  <si>
    <t>Hainan_</t>
  </si>
  <si>
    <t>Shanghai_</t>
  </si>
  <si>
    <t>Tianjin_</t>
  </si>
  <si>
    <t>MacaoChina</t>
  </si>
  <si>
    <t>Macao,China</t>
  </si>
  <si>
    <t>TaiwanChina</t>
  </si>
  <si>
    <t>Taiwan, China</t>
  </si>
  <si>
    <t>Macao</t>
  </si>
  <si>
    <t>TaiWan</t>
  </si>
  <si>
    <t>Shanghai</t>
    <phoneticPr fontId="2"/>
  </si>
  <si>
    <t>Shanghai_</t>
    <phoneticPr fontId="2"/>
  </si>
  <si>
    <t>ChongQing_</t>
    <phoneticPr fontId="2"/>
  </si>
  <si>
    <t>Yulin_</t>
    <phoneticPr fontId="2"/>
  </si>
  <si>
    <t>Suzhou_</t>
    <phoneticPr fontId="2"/>
  </si>
  <si>
    <t>Fuzhou_</t>
    <phoneticPr fontId="2"/>
  </si>
  <si>
    <t>Yichun_</t>
    <phoneticPr fontId="2"/>
  </si>
  <si>
    <t>Jilin_</t>
    <phoneticPr fontId="2"/>
  </si>
  <si>
    <t>Jilin_</t>
    <phoneticPr fontId="2"/>
  </si>
  <si>
    <t>Hainan_</t>
    <phoneticPr fontId="2"/>
  </si>
  <si>
    <t>Taizhou_</t>
    <phoneticPr fontId="2"/>
  </si>
  <si>
    <t>Tianjin_</t>
    <phoneticPr fontId="2"/>
  </si>
  <si>
    <t>詳細（その他の場合）1.9</t>
    <phoneticPr fontId="2"/>
  </si>
  <si>
    <t>Spouse</t>
    <phoneticPr fontId="2"/>
  </si>
  <si>
    <t>TANAKA TABIO</t>
    <phoneticPr fontId="2"/>
  </si>
  <si>
    <t>前回査証取得時のパスポート番号</t>
  </si>
  <si>
    <t>回答３</t>
    <rPh sb="0" eb="2">
      <t>カイトウ</t>
    </rPh>
    <phoneticPr fontId="2"/>
  </si>
  <si>
    <t>元中国籍の場合、帰化前の中国の名前(簡体字)　</t>
    <phoneticPr fontId="2"/>
  </si>
  <si>
    <t>上司(責任者)電話番号（国番号）</t>
    <phoneticPr fontId="2"/>
  </si>
  <si>
    <t>上司(責任者)電話番号</t>
    <phoneticPr fontId="2"/>
  </si>
  <si>
    <t>現在有効な中国・台湾・香港・マカオ以外の査証をお持ちですか？</t>
  </si>
  <si>
    <t>直近12か月以内で中国・台湾・香港・マカオ以外に他国へ渡航しましたか？　</t>
    <rPh sb="0" eb="2">
      <t>チョッキン</t>
    </rPh>
    <rPh sb="5" eb="6">
      <t>ゲツ</t>
    </rPh>
    <rPh sb="6" eb="8">
      <t>イナイ</t>
    </rPh>
    <rPh sb="9" eb="11">
      <t>チュウゴク</t>
    </rPh>
    <rPh sb="12" eb="14">
      <t>タイワン</t>
    </rPh>
    <rPh sb="15" eb="17">
      <t>ホンコン</t>
    </rPh>
    <rPh sb="21" eb="23">
      <t>イガイ</t>
    </rPh>
    <rPh sb="24" eb="26">
      <t>タコク</t>
    </rPh>
    <rPh sb="27" eb="29">
      <t>トコウ</t>
    </rPh>
    <phoneticPr fontId="2"/>
  </si>
  <si>
    <t>詳細4.1</t>
    <phoneticPr fontId="2"/>
  </si>
  <si>
    <t>詳細4.2</t>
    <phoneticPr fontId="2"/>
  </si>
  <si>
    <t>詳細4.3</t>
    <phoneticPr fontId="2"/>
  </si>
  <si>
    <t>詳細4.4</t>
    <phoneticPr fontId="2"/>
  </si>
  <si>
    <t>詳細4.5</t>
    <phoneticPr fontId="2"/>
  </si>
  <si>
    <t>詳細4.6</t>
    <phoneticPr fontId="2"/>
  </si>
  <si>
    <t>詳細4.7</t>
    <phoneticPr fontId="2"/>
  </si>
  <si>
    <t>詳細4.8</t>
    <phoneticPr fontId="2"/>
  </si>
  <si>
    <t>詳細4.9</t>
    <phoneticPr fontId="2"/>
  </si>
  <si>
    <t>詳細4.10</t>
    <phoneticPr fontId="2"/>
  </si>
  <si>
    <t>詳細4.11</t>
    <phoneticPr fontId="2"/>
  </si>
  <si>
    <t>都市名</t>
  </si>
  <si>
    <t>ChongQing_</t>
  </si>
  <si>
    <t>Jilin_</t>
  </si>
  <si>
    <t>詳細（その他の場合）1.6</t>
    <phoneticPr fontId="2"/>
  </si>
  <si>
    <t>COMMON-LAW MARRIAGE</t>
    <phoneticPr fontId="2"/>
  </si>
  <si>
    <t>その他(Others)</t>
    <rPh sb="2" eb="3">
      <t>ホカ</t>
    </rPh>
    <phoneticPr fontId="2"/>
  </si>
  <si>
    <t>その他</t>
    <rPh sb="2" eb="3">
      <t>ホカ</t>
    </rPh>
    <phoneticPr fontId="2"/>
  </si>
  <si>
    <t>配偶者Spouse</t>
    <rPh sb="0" eb="3">
      <t>ハイグウシャ</t>
    </rPh>
    <phoneticPr fontId="2"/>
  </si>
  <si>
    <t>同僚Colleague</t>
    <rPh sb="0" eb="2">
      <t>ドウリョウ</t>
    </rPh>
    <phoneticPr fontId="2"/>
  </si>
  <si>
    <t>上司Boss</t>
    <rPh sb="0" eb="1">
      <t>ウエ</t>
    </rPh>
    <rPh sb="1" eb="2">
      <t>ツカサ</t>
    </rPh>
    <phoneticPr fontId="2"/>
  </si>
  <si>
    <t>父親Father</t>
    <rPh sb="0" eb="2">
      <t>チチオヤ</t>
    </rPh>
    <phoneticPr fontId="2"/>
  </si>
  <si>
    <t>母親Mother</t>
    <rPh sb="0" eb="2">
      <t>ハハオヤ</t>
    </rPh>
    <phoneticPr fontId="2"/>
  </si>
  <si>
    <t>子供Child</t>
    <rPh sb="0" eb="2">
      <t>コドモ</t>
    </rPh>
    <phoneticPr fontId="2"/>
  </si>
  <si>
    <t>子供Child　※赴任家族訪問査証の場合のみ</t>
    <rPh sb="0" eb="2">
      <t>コドモ</t>
    </rPh>
    <phoneticPr fontId="2"/>
  </si>
  <si>
    <t>親Parent　※赴任家族訪問査証の場合のみ</t>
    <rPh sb="0" eb="1">
      <t>オヤ</t>
    </rPh>
    <phoneticPr fontId="2"/>
  </si>
  <si>
    <t>兄弟姉妹Sibling　※赴任家族訪問査証の場合のみ</t>
    <phoneticPr fontId="2"/>
  </si>
  <si>
    <t>義理の子供Child-in-law　※赴任家族訪問査証の場合のみ</t>
    <phoneticPr fontId="2"/>
  </si>
  <si>
    <t>義理の親Parent-in-law　※赴任家族訪問査証の場合のみ</t>
    <phoneticPr fontId="2"/>
  </si>
  <si>
    <t>義理の兄弟姉妹Sibling-in-law　※赴任家族訪問査証の場合のみ</t>
    <phoneticPr fontId="2"/>
  </si>
  <si>
    <t>Jiulong</t>
    <phoneticPr fontId="2"/>
  </si>
  <si>
    <t>Taoyuan</t>
  </si>
  <si>
    <t>Xinzhu</t>
  </si>
  <si>
    <t>Yilan</t>
  </si>
  <si>
    <t>Yunlin</t>
  </si>
  <si>
    <t>Zhanghua</t>
  </si>
  <si>
    <t>香港_HongKongChina_</t>
  </si>
  <si>
    <t>香港_HongKongChina_</t>
    <rPh sb="0" eb="2">
      <t>ホンコン</t>
    </rPh>
    <phoneticPr fontId="2"/>
  </si>
  <si>
    <t>マカオ_MacaoChina_</t>
  </si>
  <si>
    <t>マカオ_MacaoChina_</t>
    <phoneticPr fontId="2"/>
  </si>
  <si>
    <t>台湾_TaiwanChina_</t>
    <rPh sb="0" eb="2">
      <t>タイワン</t>
    </rPh>
    <phoneticPr fontId="2"/>
  </si>
  <si>
    <t>台湾_TaiwanChina_</t>
    <phoneticPr fontId="2"/>
  </si>
  <si>
    <t>香港_HongKongChina_</t>
    <phoneticPr fontId="2"/>
  </si>
  <si>
    <t>台湾_TaiwanChina</t>
    <phoneticPr fontId="2"/>
  </si>
  <si>
    <t>配偶者/両親/都市用国変換</t>
    <rPh sb="0" eb="3">
      <t>ハイグウシャ</t>
    </rPh>
    <rPh sb="4" eb="6">
      <t>リョウシン</t>
    </rPh>
    <rPh sb="7" eb="9">
      <t>トシ</t>
    </rPh>
    <rPh sb="9" eb="10">
      <t>ヨウ</t>
    </rPh>
    <rPh sb="10" eb="13">
      <t>クニヘンカン</t>
    </rPh>
    <phoneticPr fontId="2"/>
  </si>
  <si>
    <t>配偶者/両親/都市用国変換2</t>
    <rPh sb="0" eb="3">
      <t>ハイグウシャ</t>
    </rPh>
    <rPh sb="4" eb="6">
      <t>リョウシン</t>
    </rPh>
    <rPh sb="7" eb="9">
      <t>トシ</t>
    </rPh>
    <rPh sb="9" eb="10">
      <t>ヨウ</t>
    </rPh>
    <rPh sb="10" eb="13">
      <t>クニヘンカン</t>
    </rPh>
    <phoneticPr fontId="2"/>
  </si>
  <si>
    <t>China</t>
  </si>
  <si>
    <t>China</t>
    <phoneticPr fontId="2"/>
  </si>
  <si>
    <t>入国都市（区名）</t>
    <phoneticPr fontId="2"/>
  </si>
  <si>
    <t>出国都市（区名）</t>
    <phoneticPr fontId="2"/>
  </si>
  <si>
    <t>国名2</t>
    <rPh sb="0" eb="2">
      <t>コクメイ</t>
    </rPh>
    <phoneticPr fontId="2"/>
  </si>
  <si>
    <t>国名3</t>
    <rPh sb="0" eb="2">
      <t>コクメイ</t>
    </rPh>
    <phoneticPr fontId="2"/>
  </si>
  <si>
    <t>上記が居留・停留の場合の状況1.16</t>
    <phoneticPr fontId="2"/>
  </si>
  <si>
    <t>2023/3/22より中国大使館の管轄区域外の場合、申請不可となりました</t>
  </si>
  <si>
    <t>東京●中国大使館及び中国ビザセンター</t>
  </si>
  <si>
    <t>管轄区域：東京、神奈川、千葉、埼玉、群馬、栃木、茨城、長野、山梨、静岡</t>
  </si>
  <si>
    <t>名古屋●名古屋総領事館及び中国ビザセンター</t>
  </si>
  <si>
    <t>管轄区域：愛知、岐阜、福井、富山、石川、三重</t>
  </si>
  <si>
    <t>大阪●大阪総領事館及び中国ビザセンター</t>
  </si>
  <si>
    <t>管轄区域：滋賀、京都、和歌山、奈良、大阪、兵庫、岡山、広島、鳥取、島根、香川、徳島、愛媛、高知</t>
  </si>
  <si>
    <t>福岡●福岡総領事館</t>
  </si>
  <si>
    <t>管轄区域：山口、福岡、佐賀、大分、宮崎、熊本、鹿児島、沖縄</t>
  </si>
  <si>
    <t>なお、下記領事館につきましてはご本人による申請書作成/ご本人申請が必要なため、生憎お手伝いを承ることができません</t>
  </si>
  <si>
    <t>札幌●札幌総領事館管轄（代行不可）</t>
  </si>
  <si>
    <t>管轄区域：北海道、青森、岩手、秋田</t>
  </si>
  <si>
    <t>新潟●新潟総領事館管轄（代行不可）</t>
  </si>
  <si>
    <t>管轄区域：新潟、福島、山形、宮城</t>
  </si>
  <si>
    <t>長崎●長崎総領事館管轄区域（代行不可）</t>
  </si>
  <si>
    <t>管轄区域：長崎</t>
  </si>
  <si>
    <t>※管轄区域のルールにつきましては、今後も領事の方針転換等により、</t>
  </si>
  <si>
    <t>　予告なく変更になってしまうことも予想されます。ご了承くださいませ。</t>
  </si>
  <si>
    <t>申請地の管轄について</t>
    <rPh sb="0" eb="2">
      <t>シンセイ</t>
    </rPh>
    <rPh sb="2" eb="3">
      <t>チ</t>
    </rPh>
    <rPh sb="4" eb="6">
      <t>カンカツ</t>
    </rPh>
    <phoneticPr fontId="2"/>
  </si>
  <si>
    <r>
      <t>※大阪</t>
    </r>
    <r>
      <rPr>
        <b/>
        <sz val="12"/>
        <color rgb="FFFF0000"/>
        <rFont val="Calibri"/>
        <family val="2"/>
      </rPr>
      <t>/</t>
    </r>
    <r>
      <rPr>
        <b/>
        <sz val="12"/>
        <color rgb="FFFF0000"/>
        <rFont val="ＭＳ Ｐゴシック"/>
        <family val="3"/>
        <charset val="128"/>
      </rPr>
      <t>福岡＝</t>
    </r>
    <r>
      <rPr>
        <b/>
        <u/>
        <sz val="12"/>
        <color rgb="FFFF0000"/>
        <rFont val="ＭＳ Ｐゴシック"/>
        <family val="3"/>
        <charset val="128"/>
      </rPr>
      <t>自宅が管轄内にあれば</t>
    </r>
    <r>
      <rPr>
        <b/>
        <sz val="12"/>
        <color rgb="FFFF0000"/>
        <rFont val="ＭＳ Ｐゴシック"/>
        <family val="3"/>
        <charset val="128"/>
      </rPr>
      <t>申請可</t>
    </r>
  </si>
  <si>
    <r>
      <t>※東京/名古屋＝</t>
    </r>
    <r>
      <rPr>
        <b/>
        <u/>
        <sz val="12"/>
        <color rgb="FFFF0000"/>
        <rFont val="ＭＳ Ｐゴシック"/>
        <family val="3"/>
        <charset val="128"/>
      </rPr>
      <t>自宅もしくは勤務先が管轄内であれば</t>
    </r>
    <r>
      <rPr>
        <b/>
        <sz val="12"/>
        <color rgb="FFFF0000"/>
        <rFont val="ＭＳ Ｐゴシック"/>
        <family val="3"/>
        <charset val="128"/>
      </rPr>
      <t>申請可能</t>
    </r>
  </si>
  <si>
    <t>M</t>
  </si>
  <si>
    <t>Q1</t>
  </si>
  <si>
    <t>Q2</t>
  </si>
  <si>
    <t>R</t>
  </si>
  <si>
    <t>S1</t>
  </si>
  <si>
    <t>S2</t>
  </si>
  <si>
    <t>X1</t>
  </si>
  <si>
    <t>X2</t>
  </si>
  <si>
    <t>Z</t>
  </si>
  <si>
    <t>C</t>
  </si>
  <si>
    <t>D</t>
  </si>
  <si>
    <t>F</t>
  </si>
  <si>
    <t>G</t>
  </si>
  <si>
    <t>J1</t>
  </si>
  <si>
    <t>J2</t>
  </si>
  <si>
    <t>L</t>
  </si>
  <si>
    <t>査証カテゴリー変換1</t>
    <rPh sb="0" eb="2">
      <t>サショウ</t>
    </rPh>
    <rPh sb="7" eb="9">
      <t>ヘンカン</t>
    </rPh>
    <phoneticPr fontId="2"/>
  </si>
  <si>
    <t>査証カテゴリー変換2</t>
    <rPh sb="0" eb="2">
      <t>サショウ</t>
    </rPh>
    <rPh sb="7" eb="9">
      <t>ヘンカン</t>
    </rPh>
    <phoneticPr fontId="2"/>
  </si>
  <si>
    <t>Dominican Republic</t>
    <phoneticPr fontId="2"/>
  </si>
  <si>
    <t>DPRK（Democratic People's Republic of Korea）</t>
    <phoneticPr fontId="2"/>
  </si>
  <si>
    <t>国名4</t>
    <rPh sb="0" eb="2">
      <t>コクメイ</t>
    </rPh>
    <phoneticPr fontId="2"/>
  </si>
  <si>
    <t>国名5</t>
    <rPh sb="0" eb="2">
      <t>コクメイ</t>
    </rPh>
    <phoneticPr fontId="2"/>
  </si>
  <si>
    <t>ROK (Republic of Korea)</t>
    <phoneticPr fontId="2"/>
  </si>
  <si>
    <t>国名51</t>
    <rPh sb="0" eb="2">
      <t>コクメイ</t>
    </rPh>
    <phoneticPr fontId="2"/>
  </si>
  <si>
    <t>国名6</t>
    <rPh sb="0" eb="2">
      <t>コクメイ</t>
    </rPh>
    <phoneticPr fontId="2"/>
  </si>
  <si>
    <t>国名7</t>
    <rPh sb="0" eb="2">
      <t>コクメイ</t>
    </rPh>
    <phoneticPr fontId="2"/>
  </si>
  <si>
    <t>MaCao</t>
    <phoneticPr fontId="2"/>
  </si>
  <si>
    <t>01</t>
    <phoneticPr fontId="2"/>
  </si>
  <si>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</si>
  <si>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</si>
  <si>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</si>
  <si>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</si>
  <si>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</si>
  <si>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</si>
  <si>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</si>
  <si>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</si>
  <si>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</si>
  <si>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</si>
  <si>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</si>
  <si>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</si>
  <si>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</si>
  <si>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</si>
  <si>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</si>
  <si>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</si>
  <si>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</si>
  <si>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</si>
  <si>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</si>
  <si>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</si>
  <si>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</si>
  <si>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</si>
  <si>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</si>
  <si>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</si>
  <si>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</si>
  <si>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</si>
  <si>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</si>
  <si>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</si>
  <si>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</si>
  <si>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</si>
  <si>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JTBCWT使用欄</t>
    <phoneticPr fontId="2"/>
  </si>
  <si>
    <t>現在の職業</t>
    <phoneticPr fontId="2"/>
  </si>
  <si>
    <t>入社年月日(月)</t>
    <phoneticPr fontId="2"/>
  </si>
  <si>
    <t>入社年月日(日)</t>
    <phoneticPr fontId="2"/>
  </si>
  <si>
    <t>入社年月日(年)</t>
    <phoneticPr fontId="2"/>
  </si>
  <si>
    <t>勤務先会社名</t>
    <phoneticPr fontId="2"/>
  </si>
  <si>
    <t>勤務先住所</t>
    <phoneticPr fontId="2"/>
  </si>
  <si>
    <t>勤務先会社電話番号</t>
    <phoneticPr fontId="2"/>
  </si>
  <si>
    <t>役職</t>
    <phoneticPr fontId="2"/>
  </si>
  <si>
    <t>職責</t>
    <phoneticPr fontId="2"/>
  </si>
  <si>
    <t>上司(責任者)姓名</t>
    <phoneticPr fontId="2"/>
  </si>
  <si>
    <t>過去5年以内に在籍していた前職がありますか？</t>
    <phoneticPr fontId="2"/>
  </si>
  <si>
    <t>前職はいくつありますか？（最大4つまで記入ください。）</t>
    <phoneticPr fontId="2"/>
  </si>
  <si>
    <t>チェック内容</t>
    <rPh sb="4" eb="6">
      <t>ナイヨウ</t>
    </rPh>
    <phoneticPr fontId="2"/>
  </si>
  <si>
    <t>お伺い書チェック項目</t>
    <rPh sb="1" eb="2">
      <t>ウカガ</t>
    </rPh>
    <rPh sb="3" eb="4">
      <t>ショ</t>
    </rPh>
    <rPh sb="8" eb="10">
      <t>コウモク</t>
    </rPh>
    <phoneticPr fontId="2"/>
  </si>
  <si>
    <t>個人情報の取り扱いに同意</t>
    <rPh sb="0" eb="2">
      <t>コジン</t>
    </rPh>
    <rPh sb="2" eb="4">
      <t>ジョウホウ</t>
    </rPh>
    <rPh sb="5" eb="6">
      <t>ト</t>
    </rPh>
    <rPh sb="7" eb="8">
      <t>アツカ</t>
    </rPh>
    <rPh sb="10" eb="12">
      <t>ドウイ</t>
    </rPh>
    <phoneticPr fontId="2"/>
  </si>
  <si>
    <t>パスポート</t>
    <phoneticPr fontId="2"/>
  </si>
  <si>
    <t>パスポートの残存期間および余白を満たしていることを確認しました。</t>
    <rPh sb="6" eb="10">
      <t>ザンゾンキカン</t>
    </rPh>
    <rPh sb="13" eb="15">
      <t>ヨハク</t>
    </rPh>
    <rPh sb="16" eb="17">
      <t>ミ</t>
    </rPh>
    <rPh sb="25" eb="27">
      <t>カクニン</t>
    </rPh>
    <phoneticPr fontId="2"/>
  </si>
  <si>
    <t>・顔写真ページのみファイル形式・画質を満たしていることを確認し格納しました。</t>
    <rPh sb="16" eb="18">
      <t>ガシツ</t>
    </rPh>
    <rPh sb="31" eb="33">
      <t>カクノウ</t>
    </rPh>
    <phoneticPr fontId="2"/>
  </si>
  <si>
    <t>・PDF形式</t>
    <phoneticPr fontId="2"/>
  </si>
  <si>
    <t>・顔写真ページ：見開きカラー</t>
    <phoneticPr fontId="2"/>
  </si>
  <si>
    <t>・見切れやボヤけている箇所がないこと</t>
    <rPh sb="1" eb="3">
      <t>ミキ</t>
    </rPh>
    <rPh sb="11" eb="13">
      <t>カショ</t>
    </rPh>
    <phoneticPr fontId="2"/>
  </si>
  <si>
    <t>ファイル形式・画質を満たしていることを確認しました。</t>
    <rPh sb="7" eb="9">
      <t>ガシツ</t>
    </rPh>
    <phoneticPr fontId="2"/>
  </si>
  <si>
    <t xml:space="preserve">写真 </t>
    <phoneticPr fontId="2"/>
  </si>
  <si>
    <t>写真規定を確認しました。</t>
    <rPh sb="0" eb="2">
      <t>シャシン</t>
    </rPh>
    <rPh sb="2" eb="4">
      <t>キテイ</t>
    </rPh>
    <rPh sb="5" eb="7">
      <t>カクニン</t>
    </rPh>
    <phoneticPr fontId="2"/>
  </si>
  <si>
    <t>・jpeg形式か？</t>
    <phoneticPr fontId="2"/>
  </si>
  <si>
    <t>ファイル形式を満たしていることを確認しました。</t>
    <phoneticPr fontId="2"/>
  </si>
  <si>
    <t>・別シート写真規定を満たしているか？</t>
    <rPh sb="1" eb="2">
      <t>ベツ</t>
    </rPh>
    <rPh sb="5" eb="9">
      <t>シャシンキテイ</t>
    </rPh>
    <rPh sb="10" eb="11">
      <t>ミ</t>
    </rPh>
    <phoneticPr fontId="2"/>
  </si>
  <si>
    <t>招聘状</t>
    <phoneticPr fontId="2"/>
  </si>
  <si>
    <t>・見切れやボヤけている箇所がないこと</t>
    <phoneticPr fontId="2"/>
  </si>
  <si>
    <t>・見切れやボヤている箇所がないこと</t>
    <rPh sb="1" eb="3">
      <t>ミキ</t>
    </rPh>
    <rPh sb="10" eb="12">
      <t>カショ</t>
    </rPh>
    <phoneticPr fontId="2"/>
  </si>
  <si>
    <t>ファイル形式・画質を満たしていることを確認し格納しました。</t>
    <rPh sb="7" eb="9">
      <t>ガシツ</t>
    </rPh>
    <rPh sb="22" eb="24">
      <t>カクノウ</t>
    </rPh>
    <phoneticPr fontId="2"/>
  </si>
  <si>
    <t>右記フォルダ名規則に沿って格納</t>
    <rPh sb="0" eb="2">
      <t>ウキ</t>
    </rPh>
    <rPh sb="5" eb="6">
      <t>メイ</t>
    </rPh>
    <rPh sb="7" eb="9">
      <t>キソク</t>
    </rPh>
    <rPh sb="10" eb="11">
      <t>ソ</t>
    </rPh>
    <rPh sb="13" eb="15">
      <t>カクノウ</t>
    </rPh>
    <phoneticPr fontId="2"/>
  </si>
  <si>
    <t>ビザ種類_入国回数_申請地_名前_ツアー番号</t>
    <phoneticPr fontId="2"/>
  </si>
  <si>
    <t>直近12か月以内の渡航歴記入欄が0</t>
    <phoneticPr fontId="2"/>
  </si>
  <si>
    <t>直系家族情報記入欄が0</t>
    <phoneticPr fontId="2"/>
  </si>
  <si>
    <t>子供情報記入欄が0</t>
    <phoneticPr fontId="2"/>
  </si>
  <si>
    <t>前職記入欄が0</t>
    <rPh sb="0" eb="2">
      <t>ゼンショク</t>
    </rPh>
    <rPh sb="2" eb="4">
      <t>キニュウ</t>
    </rPh>
    <rPh sb="4" eb="5">
      <t>ラン</t>
    </rPh>
    <phoneticPr fontId="2"/>
  </si>
  <si>
    <t xml:space="preserve">※大阪/福岡＝自宅が管轄内にあれば申請可						
※東京/名古屋＝自宅もしくは勤務先が管轄内であれば申請可能
東京 ●中国大使館及び中国ビザセンター					
管轄区域：東京、神奈川、千葉、埼玉、群馬、栃木、茨城、長野、山梨
名古屋●名古屋総領事館及び中国ビザセンター					
管轄区域：愛知、岐阜、福井、富山、石川、三重
大阪●大阪総領事館及び中国ビザセンター						
管轄区域：滋賀、京都、和歌山、奈良、大阪、兵庫、岡山、広島、鳥取、島根、香川、徳島、愛媛、高知
福岡●福岡総領事館									
管轄区域：山口、福岡、佐賀、大分、宮崎、熊本、鹿児島、沖縄						</t>
    <phoneticPr fontId="2"/>
  </si>
  <si>
    <t xml:space="preserve">申請場所が正しいか確認してください。
</t>
    <rPh sb="0" eb="4">
      <t>シンセイバショ</t>
    </rPh>
    <rPh sb="5" eb="6">
      <t>タダ</t>
    </rPh>
    <rPh sb="9" eb="11">
      <t>カクニン</t>
    </rPh>
    <phoneticPr fontId="2"/>
  </si>
  <si>
    <t>・[サイズ]最小41 KB – 最大120 KB、[最小寸法]：354ピクセル(幅) x 472ピクセル(高さ)</t>
    <phoneticPr fontId="2"/>
  </si>
  <si>
    <t>・背景色＝純白（オフホワイトやオフグレーは不可）、6カ月以内に撮影</t>
    <phoneticPr fontId="2"/>
  </si>
  <si>
    <t>・眼鏡不可、アクセサリー不可、前髪不可（額が出ている）</t>
    <phoneticPr fontId="2"/>
  </si>
  <si>
    <t>・日本語または中国語にて作成されていることを確認しました。</t>
    <rPh sb="1" eb="3">
      <t>ニホン</t>
    </rPh>
    <rPh sb="3" eb="4">
      <t>ゴ</t>
    </rPh>
    <rPh sb="7" eb="9">
      <t>チュウゴク</t>
    </rPh>
    <rPh sb="9" eb="10">
      <t>ゴ</t>
    </rPh>
    <rPh sb="12" eb="14">
      <t>サクセイ</t>
    </rPh>
    <rPh sb="22" eb="24">
      <t>カクニン</t>
    </rPh>
    <phoneticPr fontId="2"/>
  </si>
  <si>
    <t>直近に日本で取得した中国ビザ面、居留許可面コピー
※該当者のみ</t>
    <rPh sb="3" eb="5">
      <t>ニホン</t>
    </rPh>
    <rPh sb="6" eb="8">
      <t>シュトク</t>
    </rPh>
    <rPh sb="10" eb="12">
      <t>チュウゴク</t>
    </rPh>
    <rPh sb="16" eb="18">
      <t>キョリュウ</t>
    </rPh>
    <rPh sb="18" eb="20">
      <t>キョカ</t>
    </rPh>
    <rPh sb="20" eb="21">
      <t>メン</t>
    </rPh>
    <rPh sb="26" eb="29">
      <t>ガイトウシャ</t>
    </rPh>
    <phoneticPr fontId="2"/>
  </si>
  <si>
    <t>在留カード両面コピー
※該当者のみ</t>
    <rPh sb="0" eb="2">
      <t>ザイリュウ</t>
    </rPh>
    <rPh sb="5" eb="7">
      <t>リョウメン</t>
    </rPh>
    <phoneticPr fontId="2"/>
  </si>
  <si>
    <t>・申請者名がパスポート情報と一致していることを確認しました。</t>
    <rPh sb="1" eb="4">
      <t>シンセイシャ</t>
    </rPh>
    <rPh sb="4" eb="5">
      <t>メイ</t>
    </rPh>
    <rPh sb="11" eb="13">
      <t>ジョウホウ</t>
    </rPh>
    <rPh sb="14" eb="16">
      <t>イッチ</t>
    </rPh>
    <rPh sb="23" eb="25">
      <t>カクニン</t>
    </rPh>
    <phoneticPr fontId="2"/>
  </si>
  <si>
    <t>・パスポート番号がパスポート情報と一致していることを確認しました。</t>
    <rPh sb="6" eb="8">
      <t>バンゴウ</t>
    </rPh>
    <rPh sb="14" eb="16">
      <t>ジョウホウ</t>
    </rPh>
    <rPh sb="17" eb="19">
      <t>イッチ</t>
    </rPh>
    <rPh sb="26" eb="28">
      <t>カクニン</t>
    </rPh>
    <phoneticPr fontId="2"/>
  </si>
  <si>
    <t>・生年月日がパスポート情報と一致していることを確認しました。</t>
    <rPh sb="1" eb="3">
      <t>セイネン</t>
    </rPh>
    <rPh sb="3" eb="5">
      <t>ガッピ</t>
    </rPh>
    <rPh sb="11" eb="13">
      <t>ジョウホウ</t>
    </rPh>
    <rPh sb="14" eb="16">
      <t>イッチ</t>
    </rPh>
    <rPh sb="23" eb="25">
      <t>カクニン</t>
    </rPh>
    <phoneticPr fontId="2"/>
  </si>
  <si>
    <t>・性別がパスポート情報と一致していることを確認しました。</t>
    <rPh sb="1" eb="3">
      <t>セイベツ</t>
    </rPh>
    <rPh sb="9" eb="11">
      <t>ジョウホウ</t>
    </rPh>
    <rPh sb="12" eb="14">
      <t>イッチ</t>
    </rPh>
    <rPh sb="21" eb="23">
      <t>カクニン</t>
    </rPh>
    <phoneticPr fontId="2"/>
  </si>
  <si>
    <t>性別が一致</t>
    <rPh sb="3" eb="5">
      <t>イッチ</t>
    </rPh>
    <phoneticPr fontId="2"/>
  </si>
  <si>
    <t>パスポートの有効期限が一致</t>
    <rPh sb="11" eb="13">
      <t>イッチ</t>
    </rPh>
    <phoneticPr fontId="2"/>
  </si>
  <si>
    <t>パスポートの番号が一致</t>
    <rPh sb="9" eb="11">
      <t>イッチ</t>
    </rPh>
    <phoneticPr fontId="2"/>
  </si>
  <si>
    <t>パスポートの種類が一致</t>
    <rPh sb="9" eb="11">
      <t>イッチ</t>
    </rPh>
    <phoneticPr fontId="2"/>
  </si>
  <si>
    <t>旧姓の有無</t>
    <rPh sb="0" eb="2">
      <t>キュウセイ</t>
    </rPh>
    <rPh sb="3" eb="5">
      <t>ウム</t>
    </rPh>
    <phoneticPr fontId="2"/>
  </si>
  <si>
    <t>上司（責任者）が本人以外</t>
    <rPh sb="0" eb="2">
      <t>ジョウシ</t>
    </rPh>
    <rPh sb="3" eb="6">
      <t>セキニンシャ</t>
    </rPh>
    <rPh sb="8" eb="10">
      <t>ホンニン</t>
    </rPh>
    <rPh sb="10" eb="12">
      <t>イガイ</t>
    </rPh>
    <phoneticPr fontId="2"/>
  </si>
  <si>
    <t>緊急連絡先が本人以外</t>
    <rPh sb="0" eb="2">
      <t>キンキュウ</t>
    </rPh>
    <rPh sb="2" eb="5">
      <t>レンラクサキ</t>
    </rPh>
    <rPh sb="6" eb="8">
      <t>ホンニン</t>
    </rPh>
    <rPh sb="8" eb="10">
      <t>イガイ</t>
    </rPh>
    <phoneticPr fontId="2"/>
  </si>
  <si>
    <t>・招聘状出発日起算で6か月以上+査証欄余白：4ページ以上あるか？</t>
    <rPh sb="1" eb="3">
      <t>ショウヘイ</t>
    </rPh>
    <rPh sb="3" eb="4">
      <t>ジョウ</t>
    </rPh>
    <rPh sb="4" eb="6">
      <t>シュッパツ</t>
    </rPh>
    <rPh sb="6" eb="7">
      <t>ビ</t>
    </rPh>
    <rPh sb="7" eb="9">
      <t>キサン</t>
    </rPh>
    <phoneticPr fontId="2"/>
  </si>
  <si>
    <t>その他国籍の有無</t>
    <rPh sb="2" eb="3">
      <t>タ</t>
    </rPh>
    <rPh sb="3" eb="5">
      <t>コクセキ</t>
    </rPh>
    <rPh sb="6" eb="8">
      <t>ウム</t>
    </rPh>
    <phoneticPr fontId="2"/>
  </si>
  <si>
    <t>国籍以外の永住権の有無</t>
    <rPh sb="0" eb="2">
      <t>コクセキ</t>
    </rPh>
    <rPh sb="2" eb="4">
      <t>イガイ</t>
    </rPh>
    <rPh sb="5" eb="8">
      <t>エイジュウケン</t>
    </rPh>
    <rPh sb="9" eb="11">
      <t>ウム</t>
    </rPh>
    <phoneticPr fontId="2"/>
  </si>
  <si>
    <t>旧国籍の有無</t>
    <rPh sb="0" eb="1">
      <t>キュウ</t>
    </rPh>
    <rPh sb="1" eb="3">
      <t>コクセキ</t>
    </rPh>
    <rPh sb="4" eb="6">
      <t>ウム</t>
    </rPh>
    <phoneticPr fontId="2"/>
  </si>
  <si>
    <t>勤務先電話番号（日本の番号か）</t>
    <rPh sb="0" eb="3">
      <t>キンムサキ</t>
    </rPh>
    <rPh sb="3" eb="5">
      <t>デンワ</t>
    </rPh>
    <rPh sb="5" eb="7">
      <t>バンゴウ</t>
    </rPh>
    <rPh sb="8" eb="10">
      <t>ニホン</t>
    </rPh>
    <rPh sb="11" eb="13">
      <t>バンゴウ</t>
    </rPh>
    <phoneticPr fontId="2"/>
  </si>
  <si>
    <t>申請者の現住所国名（日本か）</t>
    <rPh sb="0" eb="3">
      <t>シンセイシャ</t>
    </rPh>
    <rPh sb="4" eb="7">
      <t>ゲンジュウショ</t>
    </rPh>
    <rPh sb="7" eb="9">
      <t>コクメイ</t>
    </rPh>
    <rPh sb="10" eb="12">
      <t>ニホン</t>
    </rPh>
    <phoneticPr fontId="2"/>
  </si>
  <si>
    <t>申請者電話番号（日本の番号か）</t>
    <rPh sb="0" eb="3">
      <t>シンセイシャ</t>
    </rPh>
    <rPh sb="3" eb="5">
      <t>デンワ</t>
    </rPh>
    <rPh sb="5" eb="7">
      <t>バンゴウ</t>
    </rPh>
    <rPh sb="8" eb="10">
      <t>ニホン</t>
    </rPh>
    <rPh sb="11" eb="13">
      <t>バンゴウ</t>
    </rPh>
    <phoneticPr fontId="2"/>
  </si>
  <si>
    <t>直系家族は中国にいるか</t>
    <rPh sb="0" eb="2">
      <t>チョッケイ</t>
    </rPh>
    <rPh sb="2" eb="4">
      <t>カゾク</t>
    </rPh>
    <rPh sb="5" eb="7">
      <t>チュウゴク</t>
    </rPh>
    <phoneticPr fontId="2"/>
  </si>
  <si>
    <t>渡航の費用負担</t>
    <rPh sb="0" eb="2">
      <t>トコウ</t>
    </rPh>
    <rPh sb="3" eb="5">
      <t>ヒヨウ</t>
    </rPh>
    <rPh sb="5" eb="7">
      <t>フタン</t>
    </rPh>
    <phoneticPr fontId="2"/>
  </si>
  <si>
    <t>パスポート併記の同行者有無</t>
    <rPh sb="5" eb="7">
      <t>ヘイキ</t>
    </rPh>
    <rPh sb="8" eb="11">
      <t>ドウコウシャ</t>
    </rPh>
    <rPh sb="11" eb="13">
      <t>ウム</t>
    </rPh>
    <phoneticPr fontId="2"/>
  </si>
  <si>
    <t>申請査証種類</t>
    <rPh sb="0" eb="4">
      <t>シンセイサショウ</t>
    </rPh>
    <rPh sb="4" eb="6">
      <t>シュルイ</t>
    </rPh>
    <phoneticPr fontId="2"/>
  </si>
  <si>
    <t>お伺い書記載の自宅住所</t>
    <phoneticPr fontId="2"/>
  </si>
  <si>
    <t>お伺い書記載の勤務先住所</t>
    <phoneticPr fontId="2"/>
  </si>
  <si>
    <t>PPTバーコード名前チェック名前（姓）</t>
    <rPh sb="8" eb="10">
      <t>ナマエ</t>
    </rPh>
    <phoneticPr fontId="2"/>
  </si>
  <si>
    <t>PPTバーコード名前チェック名前（名+ミドル）</t>
    <rPh sb="8" eb="10">
      <t>ナマエ</t>
    </rPh>
    <phoneticPr fontId="2"/>
  </si>
  <si>
    <t>旧姓パスポートスペル(姓名)　　　　　</t>
    <phoneticPr fontId="2"/>
  </si>
  <si>
    <t>生年月日が一致</t>
    <phoneticPr fontId="2"/>
  </si>
  <si>
    <t>PPT整合性CHK</t>
    <rPh sb="3" eb="6">
      <t>セイゴウセイ</t>
    </rPh>
    <phoneticPr fontId="2"/>
  </si>
  <si>
    <t>管轄CHK</t>
    <rPh sb="0" eb="2">
      <t>カンカツ</t>
    </rPh>
    <phoneticPr fontId="2"/>
  </si>
  <si>
    <t>未入力CHK</t>
    <rPh sb="0" eb="3">
      <t>ミニュウリョク</t>
    </rPh>
    <phoneticPr fontId="2"/>
  </si>
  <si>
    <t xml:space="preserve">  L有-旧姓</t>
    <rPh sb="3" eb="4">
      <t>ユウ</t>
    </rPh>
    <rPh sb="5" eb="7">
      <t>キュウセイ</t>
    </rPh>
    <phoneticPr fontId="2"/>
  </si>
  <si>
    <t xml:space="preserve">  L有-国籍</t>
    <rPh sb="3" eb="4">
      <t>アリ</t>
    </rPh>
    <rPh sb="5" eb="7">
      <t>コクセキ</t>
    </rPh>
    <phoneticPr fontId="2"/>
  </si>
  <si>
    <t xml:space="preserve">  L有-PPT番号</t>
    <phoneticPr fontId="2"/>
  </si>
  <si>
    <t xml:space="preserve">  L有-身分証番号</t>
    <rPh sb="3" eb="4">
      <t>アリ</t>
    </rPh>
    <rPh sb="5" eb="10">
      <t>ミブンショウバンゴウ</t>
    </rPh>
    <phoneticPr fontId="2"/>
  </si>
  <si>
    <t xml:space="preserve">  L有-国名</t>
    <rPh sb="3" eb="4">
      <t>アリ</t>
    </rPh>
    <rPh sb="5" eb="7">
      <t>コクメイ</t>
    </rPh>
    <phoneticPr fontId="2"/>
  </si>
  <si>
    <t xml:space="preserve">  L有-中国籍以外→国籍</t>
    <rPh sb="5" eb="7">
      <t>チュウゴク</t>
    </rPh>
    <rPh sb="7" eb="8">
      <t>セキ</t>
    </rPh>
    <rPh sb="8" eb="10">
      <t>イガイ</t>
    </rPh>
    <rPh sb="11" eb="13">
      <t>コクセキ</t>
    </rPh>
    <phoneticPr fontId="2"/>
  </si>
  <si>
    <t xml:space="preserve">  L有-中国籍→帰化後初めての申請？</t>
    <rPh sb="5" eb="7">
      <t>チュウゴク</t>
    </rPh>
    <rPh sb="7" eb="8">
      <t>セキ</t>
    </rPh>
    <rPh sb="9" eb="11">
      <t>キカ</t>
    </rPh>
    <rPh sb="11" eb="12">
      <t>ゴ</t>
    </rPh>
    <rPh sb="12" eb="13">
      <t>ハジ</t>
    </rPh>
    <rPh sb="16" eb="18">
      <t>シンセイ</t>
    </rPh>
    <phoneticPr fontId="2"/>
  </si>
  <si>
    <t xml:space="preserve">  L有-中国籍→中国の身分証番号</t>
    <rPh sb="5" eb="7">
      <t>チュウゴク</t>
    </rPh>
    <rPh sb="7" eb="8">
      <t>セキ</t>
    </rPh>
    <rPh sb="9" eb="11">
      <t>チュウゴク</t>
    </rPh>
    <rPh sb="12" eb="14">
      <t>ミブン</t>
    </rPh>
    <rPh sb="14" eb="15">
      <t>ショウ</t>
    </rPh>
    <rPh sb="15" eb="17">
      <t>バンゴウ</t>
    </rPh>
    <phoneticPr fontId="2"/>
  </si>
  <si>
    <t xml:space="preserve">  L有-中国籍→中国のPPT番号</t>
    <rPh sb="5" eb="7">
      <t>チュウゴク</t>
    </rPh>
    <rPh sb="7" eb="8">
      <t>セキ</t>
    </rPh>
    <rPh sb="9" eb="11">
      <t>チュウゴク</t>
    </rPh>
    <rPh sb="15" eb="17">
      <t>バンゴウ</t>
    </rPh>
    <phoneticPr fontId="2"/>
  </si>
  <si>
    <t xml:space="preserve">  L有-中国籍→帰化前の中国名（簡体字）</t>
    <rPh sb="5" eb="7">
      <t>チュウゴク</t>
    </rPh>
    <rPh sb="7" eb="8">
      <t>セキ</t>
    </rPh>
    <rPh sb="9" eb="11">
      <t>キカ</t>
    </rPh>
    <rPh sb="11" eb="12">
      <t>マエ</t>
    </rPh>
    <rPh sb="13" eb="15">
      <t>チュウゴク</t>
    </rPh>
    <rPh sb="15" eb="16">
      <t>メイ</t>
    </rPh>
    <rPh sb="17" eb="20">
      <t>カンタイジ</t>
    </rPh>
    <phoneticPr fontId="2"/>
  </si>
  <si>
    <t>査証カテゴリーエクセル表示しないでいい？</t>
    <rPh sb="0" eb="2">
      <t>サショウ</t>
    </rPh>
    <rPh sb="11" eb="13">
      <t>ヒョウジ</t>
    </rPh>
    <phoneticPr fontId="2"/>
  </si>
  <si>
    <t>査証カテゴリーに対して費用負担元が正しいか確認してください。
  L-M業務ビザ申請の場合、勤務先の日本の会社情報記入ください。
  L-S家族訪問ビザ申請の場合、中国赴任者（招聘者）の情報を記入ください。</t>
    <rPh sb="0" eb="2">
      <t>サショウ</t>
    </rPh>
    <rPh sb="8" eb="9">
      <t>タイ</t>
    </rPh>
    <rPh sb="11" eb="15">
      <t>ヒヨウフタン</t>
    </rPh>
    <rPh sb="15" eb="16">
      <t>モト</t>
    </rPh>
    <phoneticPr fontId="2"/>
  </si>
  <si>
    <t xml:space="preserve">4.1　中国査証の発給拒否又は中国入国拒否を受けたことがありますか？  </t>
    <phoneticPr fontId="2"/>
  </si>
  <si>
    <t>4.2　以前、中国査証の取り消しをされたことがありますか？</t>
    <phoneticPr fontId="2"/>
  </si>
  <si>
    <t>4.3　中国への不法入国、不法滞在、不法就労したことがありますか？　　</t>
    <phoneticPr fontId="2"/>
  </si>
  <si>
    <t>4.6　過去30日以内に感染症が流行している国・地区へ行ったことはありますか？　</t>
    <phoneticPr fontId="2"/>
  </si>
  <si>
    <t>4.4　中国や他の国での犯罪歴はありますか？　</t>
    <phoneticPr fontId="2"/>
  </si>
  <si>
    <t>4.5　重篤な精神疾患または感染症を患っていますか？</t>
    <phoneticPr fontId="2"/>
  </si>
  <si>
    <t>4.7　銃器、爆発物、各施設、生物学、化学に関する特殊技能がありますか？
　　　または、前記に関する特殊訓練をうけたことがありまか？　　</t>
    <phoneticPr fontId="2"/>
  </si>
  <si>
    <t xml:space="preserve">4.8　兵役の経験はありますか？　　 </t>
    <phoneticPr fontId="2"/>
  </si>
  <si>
    <t>4.9　軍事性組織、民間軍事部隊、ゲリラ、反乱組織に参加したり、
　　　またはその組織に所属していたことはありますか？</t>
    <phoneticPr fontId="2"/>
  </si>
  <si>
    <t>4.11　表明しておくべき事項は他にありますか？</t>
    <phoneticPr fontId="2"/>
  </si>
  <si>
    <t>その他　トルコ渡航歴の有無</t>
    <rPh sb="2" eb="3">
      <t>ホカ</t>
    </rPh>
    <rPh sb="7" eb="10">
      <t>トコウレキ</t>
    </rPh>
    <rPh sb="11" eb="13">
      <t>ウム</t>
    </rPh>
    <phoneticPr fontId="2"/>
  </si>
  <si>
    <t>入力不備CHK</t>
    <rPh sb="0" eb="4">
      <t>ニュウリョクフビ</t>
    </rPh>
    <phoneticPr fontId="2"/>
  </si>
  <si>
    <t>RPA稼働前</t>
    <rPh sb="3" eb="6">
      <t>カドウマエ</t>
    </rPh>
    <phoneticPr fontId="2"/>
  </si>
  <si>
    <t>RPA稼働後</t>
    <rPh sb="3" eb="5">
      <t>カドウ</t>
    </rPh>
    <rPh sb="5" eb="6">
      <t>アト</t>
    </rPh>
    <phoneticPr fontId="2"/>
  </si>
  <si>
    <t>RPA未対応項目CHK</t>
    <rPh sb="3" eb="6">
      <t>ミタイオウ</t>
    </rPh>
    <rPh sb="6" eb="8">
      <t>コウモク</t>
    </rPh>
    <phoneticPr fontId="2"/>
  </si>
  <si>
    <t>【中国】お伺い書の申請必須項目が0</t>
    <rPh sb="1" eb="3">
      <t>チュウゴク</t>
    </rPh>
    <rPh sb="5" eb="6">
      <t>ウカガ</t>
    </rPh>
    <rPh sb="7" eb="8">
      <t>ショ</t>
    </rPh>
    <rPh sb="9" eb="11">
      <t>シンセイ</t>
    </rPh>
    <rPh sb="11" eb="13">
      <t>ヒッス</t>
    </rPh>
    <rPh sb="13" eb="15">
      <t>コウモク</t>
    </rPh>
    <phoneticPr fontId="2"/>
  </si>
  <si>
    <t>4.10　職業以外で、いずれかの専門機構、社会機構、
　　　　慈善団体などに所属していますか？　</t>
    <phoneticPr fontId="2"/>
  </si>
  <si>
    <t>区分</t>
    <rPh sb="0" eb="2">
      <t>クブン</t>
    </rPh>
    <phoneticPr fontId="2"/>
  </si>
  <si>
    <t>□</t>
    <phoneticPr fontId="2"/>
  </si>
  <si>
    <t>RPA中</t>
    <rPh sb="3" eb="4">
      <t>ナカ</t>
    </rPh>
    <phoneticPr fontId="2"/>
  </si>
  <si>
    <t>実行中作業あり</t>
    <rPh sb="0" eb="2">
      <t>ジッコウ</t>
    </rPh>
    <rPh sb="2" eb="3">
      <t>ナカ</t>
    </rPh>
    <rPh sb="3" eb="5">
      <t>サギョウ</t>
    </rPh>
    <phoneticPr fontId="2"/>
  </si>
  <si>
    <t>CHK</t>
    <phoneticPr fontId="2"/>
  </si>
  <si>
    <t>前職有無</t>
    <rPh sb="0" eb="2">
      <t>ゼンショク</t>
    </rPh>
    <rPh sb="2" eb="4">
      <t>ウム</t>
    </rPh>
    <phoneticPr fontId="2"/>
  </si>
  <si>
    <t>子供有無</t>
    <rPh sb="2" eb="4">
      <t>ウム</t>
    </rPh>
    <phoneticPr fontId="2"/>
  </si>
  <si>
    <t>個人情報同意</t>
  </si>
  <si>
    <t>前職</t>
  </si>
  <si>
    <t>子供</t>
  </si>
  <si>
    <t>直系家族</t>
  </si>
  <si>
    <t>直近12か月以内渡航歴</t>
  </si>
  <si>
    <t>勤務先電話番号</t>
  </si>
  <si>
    <t>申請者電話番号</t>
  </si>
  <si>
    <t>父親存命情報</t>
  </si>
  <si>
    <t>母親存命情報</t>
  </si>
  <si>
    <t>渡航費用負担元</t>
  </si>
  <si>
    <t>PPT 旧姓</t>
  </si>
  <si>
    <t>PPT 名+ミドル</t>
    <rPh sb="4" eb="5">
      <t>メイ</t>
    </rPh>
    <phoneticPr fontId="2"/>
  </si>
  <si>
    <t>PPT 姓</t>
    <rPh sb="4" eb="5">
      <t>セイ</t>
    </rPh>
    <phoneticPr fontId="2"/>
  </si>
  <si>
    <t>生年月日</t>
  </si>
  <si>
    <t>性別</t>
  </si>
  <si>
    <t>PPT種別</t>
  </si>
  <si>
    <t>PPT番号</t>
  </si>
  <si>
    <t>PPT有効期限</t>
  </si>
  <si>
    <t>国籍以外の永住権</t>
  </si>
  <si>
    <t>旧国籍</t>
  </si>
  <si>
    <t>PPT併記同行者</t>
  </si>
  <si>
    <t>その他</t>
    <phoneticPr fontId="2"/>
  </si>
  <si>
    <t>4.10</t>
    <phoneticPr fontId="2"/>
  </si>
  <si>
    <t>お伺い書ＣＨＫ</t>
    <rPh sb="1" eb="2">
      <t>ウカガ</t>
    </rPh>
    <rPh sb="3" eb="4">
      <t>ショ</t>
    </rPh>
    <phoneticPr fontId="2"/>
  </si>
  <si>
    <t>3M　格納書類チェック</t>
    <rPh sb="3" eb="7">
      <t>カクノウショルイ</t>
    </rPh>
    <phoneticPr fontId="2"/>
  </si>
  <si>
    <t>格納書類・ファイル形式 CHK</t>
  </si>
  <si>
    <t>↓ハイパーリンク</t>
    <phoneticPr fontId="2"/>
  </si>
  <si>
    <t>上司</t>
  </si>
  <si>
    <t>緊急連絡先</t>
  </si>
  <si>
    <t>United States of America</t>
    <phoneticPr fontId="2"/>
  </si>
  <si>
    <t>査証種類の渡航目的は？　　【例外：スポーツ大会競技者】</t>
    <rPh sb="0" eb="2">
      <t>サショウ</t>
    </rPh>
    <rPh sb="2" eb="4">
      <t>シュルイ</t>
    </rPh>
    <rPh sb="5" eb="7">
      <t>トコウ</t>
    </rPh>
    <rPh sb="7" eb="9">
      <t>モクテキ</t>
    </rPh>
    <rPh sb="14" eb="16">
      <t>レイガイ</t>
    </rPh>
    <rPh sb="21" eb="23">
      <t>タイカイ</t>
    </rPh>
    <rPh sb="23" eb="26">
      <t>キョウギシャ</t>
    </rPh>
    <phoneticPr fontId="2"/>
  </si>
  <si>
    <t>インビを見て確認</t>
    <phoneticPr fontId="2"/>
  </si>
  <si>
    <t>現在勤務しているか？　※NOの場合修正要</t>
    <rPh sb="0" eb="2">
      <t>ゲンザイ</t>
    </rPh>
    <rPh sb="2" eb="4">
      <t>キンム</t>
    </rPh>
    <rPh sb="15" eb="17">
      <t>バアイ</t>
    </rPh>
    <rPh sb="17" eb="20">
      <t>シュウセイヨウ</t>
    </rPh>
    <phoneticPr fontId="2"/>
  </si>
  <si>
    <t>外国籍で「姓」「名」が該当なしになる場合はRPA対象外</t>
    <rPh sb="24" eb="27">
      <t>タイショウガイ</t>
    </rPh>
    <phoneticPr fontId="2"/>
  </si>
  <si>
    <t>入国回数がダブル、マルチの場合（滞在先追加）</t>
    <rPh sb="0" eb="2">
      <t>ニュウコク</t>
    </rPh>
    <rPh sb="2" eb="4">
      <t>カイスウ</t>
    </rPh>
    <rPh sb="13" eb="15">
      <t>バアイ</t>
    </rPh>
    <rPh sb="16" eb="19">
      <t>タイザイサキ</t>
    </rPh>
    <rPh sb="19" eb="21">
      <t>ツイカ</t>
    </rPh>
    <phoneticPr fontId="2"/>
  </si>
  <si>
    <t>お伺い書に「ひらがな」「カタカナ」を使用していないか？</t>
    <rPh sb="1" eb="2">
      <t>ウカガ</t>
    </rPh>
    <rPh sb="3" eb="4">
      <t>ショ</t>
    </rPh>
    <rPh sb="18" eb="20">
      <t>シヨウ</t>
    </rPh>
    <phoneticPr fontId="2"/>
  </si>
  <si>
    <t>兄又は弟Brother</t>
    <rPh sb="0" eb="1">
      <t>アニ</t>
    </rPh>
    <rPh sb="1" eb="2">
      <t>マタ</t>
    </rPh>
    <rPh sb="3" eb="4">
      <t>オトウト</t>
    </rPh>
    <phoneticPr fontId="2"/>
  </si>
  <si>
    <t>姉又は妹Sister</t>
    <rPh sb="0" eb="1">
      <t>アネ</t>
    </rPh>
    <rPh sb="1" eb="2">
      <t>マタ</t>
    </rPh>
    <rPh sb="3" eb="4">
      <t>イモウト</t>
    </rPh>
    <phoneticPr fontId="2"/>
  </si>
  <si>
    <t>義理父Fatherinlaw</t>
    <rPh sb="0" eb="3">
      <t>ギリチチ</t>
    </rPh>
    <phoneticPr fontId="2"/>
  </si>
  <si>
    <t>義理母Motherinlaw</t>
    <rPh sb="0" eb="3">
      <t>ギリハハ</t>
    </rPh>
    <phoneticPr fontId="2"/>
  </si>
  <si>
    <t>Brother</t>
    <phoneticPr fontId="2"/>
  </si>
  <si>
    <t>Sister</t>
    <phoneticPr fontId="2"/>
  </si>
  <si>
    <t>祖父Grandfather</t>
    <rPh sb="0" eb="2">
      <t>ソフ</t>
    </rPh>
    <phoneticPr fontId="2"/>
  </si>
  <si>
    <t>祖母Grandmother</t>
    <rPh sb="0" eb="2">
      <t>ソボ</t>
    </rPh>
    <phoneticPr fontId="2"/>
  </si>
  <si>
    <t>Grandfather</t>
    <phoneticPr fontId="2"/>
  </si>
  <si>
    <t>Grandmother</t>
    <phoneticPr fontId="2"/>
  </si>
  <si>
    <t>Fatherinlaw</t>
    <phoneticPr fontId="2"/>
  </si>
  <si>
    <t>Motherinlaw</t>
    <phoneticPr fontId="2"/>
  </si>
  <si>
    <t>対象外</t>
    <rPh sb="0" eb="3">
      <t>タイショウガイ</t>
    </rPh>
    <phoneticPr fontId="2"/>
  </si>
  <si>
    <t>□</t>
    <phoneticPr fontId="2"/>
  </si>
  <si>
    <t xml:space="preserve">  Lはい-中国在住か</t>
    <phoneticPr fontId="2"/>
  </si>
  <si>
    <t>申請スピードVPT依頼書と一致確認</t>
    <rPh sb="0" eb="2">
      <t>シンセイ</t>
    </rPh>
    <rPh sb="9" eb="12">
      <t>イライショ</t>
    </rPh>
    <rPh sb="13" eb="15">
      <t>イッチ</t>
    </rPh>
    <rPh sb="15" eb="17">
      <t>カクニン</t>
    </rPh>
    <phoneticPr fontId="2"/>
  </si>
  <si>
    <t>09012345678</t>
    <phoneticPr fontId="2"/>
  </si>
  <si>
    <t>Affiliated company</t>
    <phoneticPr fontId="2"/>
  </si>
  <si>
    <t>Client company</t>
    <phoneticPr fontId="2"/>
  </si>
  <si>
    <t>Group company</t>
    <phoneticPr fontId="2"/>
  </si>
  <si>
    <t>partnership</t>
    <phoneticPr fontId="2"/>
  </si>
  <si>
    <t>Subsidiary</t>
    <phoneticPr fontId="2"/>
  </si>
  <si>
    <t>Outsourcing</t>
    <phoneticPr fontId="2"/>
  </si>
  <si>
    <t>Spouse</t>
    <phoneticPr fontId="2"/>
  </si>
  <si>
    <t>Parent</t>
    <phoneticPr fontId="2"/>
  </si>
  <si>
    <t>Sibling</t>
    <phoneticPr fontId="2"/>
  </si>
  <si>
    <t>Child-in-law</t>
    <phoneticPr fontId="2"/>
  </si>
  <si>
    <t>Parent-in-law</t>
    <phoneticPr fontId="2"/>
  </si>
  <si>
    <t>Sibling-in-law</t>
    <phoneticPr fontId="2"/>
  </si>
  <si>
    <t>費用負担先との関係性2</t>
  </si>
  <si>
    <t>雇用主Employer</t>
    <phoneticPr fontId="2"/>
  </si>
  <si>
    <t>Employer</t>
    <phoneticPr fontId="2"/>
  </si>
  <si>
    <t>招聘元企業Invitor　※就労査証の場合のみ</t>
    <phoneticPr fontId="2"/>
  </si>
  <si>
    <t>Invitor</t>
  </si>
  <si>
    <t>Spouse employer</t>
    <phoneticPr fontId="2"/>
  </si>
  <si>
    <t>Employer of the inviting family</t>
    <phoneticPr fontId="2"/>
  </si>
  <si>
    <t>管轄（大阪、名古屋、福岡）はRPA対象外</t>
    <rPh sb="0" eb="2">
      <t>カンカツ</t>
    </rPh>
    <rPh sb="3" eb="5">
      <t>オオサカ</t>
    </rPh>
    <rPh sb="6" eb="9">
      <t>ナゴヤ</t>
    </rPh>
    <rPh sb="10" eb="12">
      <t>フクオカ</t>
    </rPh>
    <rPh sb="17" eb="20">
      <t>タイショウガイ</t>
    </rPh>
    <phoneticPr fontId="2"/>
  </si>
  <si>
    <t>お伺い書に戻る</t>
    <rPh sb="1" eb="2">
      <t>ウカガ</t>
    </rPh>
    <rPh sb="3" eb="4">
      <t>ショ</t>
    </rPh>
    <rPh sb="5" eb="6">
      <t>モド</t>
    </rPh>
    <phoneticPr fontId="2"/>
  </si>
  <si>
    <t>友人Friend</t>
    <rPh sb="0" eb="2">
      <t>ユウジン</t>
    </rPh>
    <phoneticPr fontId="2"/>
  </si>
  <si>
    <t>Friend</t>
    <phoneticPr fontId="2"/>
  </si>
  <si>
    <t>知人Acquaintance</t>
    <rPh sb="0" eb="2">
      <t>チジン</t>
    </rPh>
    <phoneticPr fontId="2"/>
  </si>
  <si>
    <t>Acquaintance</t>
    <phoneticPr fontId="2"/>
  </si>
  <si>
    <t>申請スピード</t>
    <phoneticPr fontId="2"/>
  </si>
  <si>
    <t>現住所国名</t>
    <rPh sb="0" eb="3">
      <t>ゲンジュウショ</t>
    </rPh>
    <rPh sb="3" eb="5">
      <t>コクメイ</t>
    </rPh>
    <phoneticPr fontId="2"/>
  </si>
  <si>
    <t>入国回数</t>
    <rPh sb="0" eb="4">
      <t>ニュウコクカイスウ</t>
    </rPh>
    <phoneticPr fontId="2"/>
  </si>
  <si>
    <t>□</t>
    <phoneticPr fontId="2"/>
  </si>
  <si>
    <t>ID番号</t>
    <rPh sb="2" eb="4">
      <t>バンゴウ</t>
    </rPh>
    <phoneticPr fontId="2"/>
  </si>
  <si>
    <t>お伺い書に戻る</t>
    <rPh sb="1" eb="2">
      <t>ウカガ</t>
    </rPh>
    <rPh sb="3" eb="4">
      <t>ショ</t>
    </rPh>
    <rPh sb="5" eb="6">
      <t>モド</t>
    </rPh>
    <phoneticPr fontId="2"/>
  </si>
  <si>
    <t>その他国籍</t>
    <rPh sb="3" eb="5">
      <t>コクセキ</t>
    </rPh>
    <phoneticPr fontId="2"/>
  </si>
  <si>
    <t>現在の勤務状況</t>
    <rPh sb="0" eb="2">
      <t>ゲンザイ</t>
    </rPh>
    <rPh sb="3" eb="7">
      <t>キンムジョウキョウ</t>
    </rPh>
    <phoneticPr fontId="2"/>
  </si>
  <si>
    <t>外国籍のID番号</t>
    <rPh sb="0" eb="3">
      <t>ガイコクセキ</t>
    </rPh>
    <rPh sb="6" eb="8">
      <t>バンゴウ</t>
    </rPh>
    <phoneticPr fontId="2"/>
  </si>
  <si>
    <t>張偉</t>
    <phoneticPr fontId="2"/>
  </si>
  <si>
    <t>Jilin_</t>
    <phoneticPr fontId="2"/>
  </si>
  <si>
    <t>Assignment company</t>
    <phoneticPr fontId="2"/>
  </si>
  <si>
    <t>赴任先企業Assignment company　※赴任査証の場合のみ</t>
    <rPh sb="27" eb="29">
      <t>サショウ</t>
    </rPh>
    <phoneticPr fontId="2"/>
  </si>
  <si>
    <t>赴任先企業Assignment company　※赴任査証の場合のみ</t>
    <rPh sb="0" eb="2">
      <t>フニン</t>
    </rPh>
    <rPh sb="2" eb="3">
      <t>サキ</t>
    </rPh>
    <rPh sb="3" eb="5">
      <t>キギョウ</t>
    </rPh>
    <rPh sb="25" eb="27">
      <t>フニン</t>
    </rPh>
    <rPh sb="27" eb="29">
      <t>サショウ</t>
    </rPh>
    <rPh sb="30" eb="32">
      <t>バアイ</t>
    </rPh>
    <phoneticPr fontId="2"/>
  </si>
  <si>
    <t>Russia</t>
    <phoneticPr fontId="2"/>
  </si>
  <si>
    <t>Russia(7)</t>
    <phoneticPr fontId="2"/>
  </si>
  <si>
    <t>申請場所
Place of Application</t>
    <rPh sb="0" eb="4">
      <t>シンセイバショ</t>
    </rPh>
    <phoneticPr fontId="2"/>
  </si>
  <si>
    <t>パスポートスペル(姓)
Passport Spelling (Surname)</t>
    <phoneticPr fontId="2"/>
  </si>
  <si>
    <t>パスポートスペル(名+Middle Name)
Passport Spelling (First Name + Middle Name)</t>
    <phoneticPr fontId="2"/>
  </si>
  <si>
    <t>旧姓パスポートスペル(姓名)
Passport Spelling (Former Full Name)　　　　　　　　　　　　　</t>
    <rPh sb="11" eb="12">
      <t>セイ</t>
    </rPh>
    <phoneticPr fontId="2"/>
  </si>
  <si>
    <t xml:space="preserve">元中国籍の場合、帰化前の中国の名前(簡体字)
Former Chinese Name in Simplified Characters </t>
    <rPh sb="0" eb="1">
      <t>モト</t>
    </rPh>
    <rPh sb="1" eb="3">
      <t>チュウゴク</t>
    </rPh>
    <rPh sb="3" eb="4">
      <t>セキ</t>
    </rPh>
    <rPh sb="5" eb="7">
      <t>バアイ</t>
    </rPh>
    <rPh sb="8" eb="10">
      <t>キカ</t>
    </rPh>
    <rPh sb="10" eb="11">
      <t>マエ</t>
    </rPh>
    <rPh sb="12" eb="14">
      <t>チュウゴク</t>
    </rPh>
    <rPh sb="15" eb="17">
      <t>ナマエ</t>
    </rPh>
    <rPh sb="18" eb="21">
      <t>カンタイジ</t>
    </rPh>
    <phoneticPr fontId="2"/>
  </si>
  <si>
    <t>性別
Gender</t>
    <rPh sb="0" eb="2">
      <t>セイベツ</t>
    </rPh>
    <phoneticPr fontId="2"/>
  </si>
  <si>
    <t>出生地（中国か、それ以外か）
※中国に台湾・香港・マカオを含む
 Place of Birth (China, including Taiwan, Hong Kong, and Macau, or Other)</t>
    <rPh sb="2" eb="3">
      <t>チ</t>
    </rPh>
    <rPh sb="4" eb="6">
      <t>チュウゴク</t>
    </rPh>
    <rPh sb="9" eb="11">
      <t>イガイ</t>
    </rPh>
    <phoneticPr fontId="2"/>
  </si>
  <si>
    <t xml:space="preserve">出生国（中国以外の場合）
Country of Birth (Other than China) </t>
    <rPh sb="4" eb="6">
      <t>チュウゴク</t>
    </rPh>
    <rPh sb="6" eb="8">
      <t>イガイ</t>
    </rPh>
    <rPh sb="9" eb="11">
      <t>バアイ</t>
    </rPh>
    <phoneticPr fontId="2"/>
  </si>
  <si>
    <t>出生地（都道府県）
Prefecture of Birth</t>
    <rPh sb="2" eb="3">
      <t>チ</t>
    </rPh>
    <rPh sb="4" eb="8">
      <t>トドウフケン</t>
    </rPh>
    <phoneticPr fontId="2"/>
  </si>
  <si>
    <t>出生地（市区町村）
City, Ward, or Town of Birth</t>
    <rPh sb="4" eb="8">
      <t>シクチョウソン</t>
    </rPh>
    <phoneticPr fontId="2"/>
  </si>
  <si>
    <t>中国での出生地（省・自治区・直轄市名）
Province, Autonomous Region, or Municipality of Birth in China</t>
    <rPh sb="0" eb="2">
      <t>チュウゴク</t>
    </rPh>
    <rPh sb="4" eb="7">
      <t>シュッセイチ</t>
    </rPh>
    <rPh sb="6" eb="7">
      <t>チ</t>
    </rPh>
    <rPh sb="8" eb="9">
      <t>ショウ</t>
    </rPh>
    <rPh sb="10" eb="13">
      <t>ジチク</t>
    </rPh>
    <rPh sb="14" eb="17">
      <t>チョッカツシ</t>
    </rPh>
    <rPh sb="17" eb="18">
      <t>メイ</t>
    </rPh>
    <phoneticPr fontId="2"/>
  </si>
  <si>
    <t>中国での出生地（都市名）
City of Birth in China</t>
    <rPh sb="8" eb="11">
      <t>トシメイ</t>
    </rPh>
    <phoneticPr fontId="2"/>
  </si>
  <si>
    <t>中国での出生地（区名）
District of Birth in China</t>
    <rPh sb="4" eb="7">
      <t>シュッセイチ</t>
    </rPh>
    <rPh sb="8" eb="9">
      <t>ク</t>
    </rPh>
    <rPh sb="9" eb="10">
      <t>メイ</t>
    </rPh>
    <phoneticPr fontId="2"/>
  </si>
  <si>
    <t xml:space="preserve">婚姻状況
Marital Status </t>
    <phoneticPr fontId="2"/>
  </si>
  <si>
    <t>詳細（その他の場合）
Other Details:</t>
    <rPh sb="0" eb="2">
      <t>ショウサイ</t>
    </rPh>
    <rPh sb="5" eb="6">
      <t>タ</t>
    </rPh>
    <rPh sb="7" eb="9">
      <t>バアイ</t>
    </rPh>
    <phoneticPr fontId="2"/>
  </si>
  <si>
    <t>国籍
Nationality</t>
    <rPh sb="0" eb="2">
      <t>コクセキ</t>
    </rPh>
    <phoneticPr fontId="2"/>
  </si>
  <si>
    <t>国籍国での身分証番号
Identity Card Number in Your Country of Nationality</t>
    <rPh sb="0" eb="2">
      <t>コクセキ</t>
    </rPh>
    <rPh sb="2" eb="3">
      <t>コク</t>
    </rPh>
    <rPh sb="5" eb="7">
      <t>ミブン</t>
    </rPh>
    <rPh sb="7" eb="8">
      <t>ショウ</t>
    </rPh>
    <rPh sb="8" eb="10">
      <t>バンゴウ</t>
    </rPh>
    <phoneticPr fontId="2"/>
  </si>
  <si>
    <t>その他の国籍をお持ちですか？
Do you have any other nationalities?</t>
    <rPh sb="8" eb="9">
      <t>モ</t>
    </rPh>
    <phoneticPr fontId="2"/>
  </si>
  <si>
    <t>その他の国籍
Other Nationalities　　　　　　　　　</t>
    <rPh sb="2" eb="3">
      <t>ホカ</t>
    </rPh>
    <rPh sb="4" eb="6">
      <t>コクセキ</t>
    </rPh>
    <phoneticPr fontId="2"/>
  </si>
  <si>
    <t>他の国籍の身分証番号
Identity Card Number in Your Other Nationality</t>
    <rPh sb="0" eb="1">
      <t>ホカ</t>
    </rPh>
    <rPh sb="2" eb="4">
      <t>コクセキ</t>
    </rPh>
    <rPh sb="5" eb="8">
      <t>ミブンショウ</t>
    </rPh>
    <rPh sb="8" eb="10">
      <t>バンゴウ</t>
    </rPh>
    <phoneticPr fontId="2"/>
  </si>
  <si>
    <t>他の国籍のパスポート番号
Passport Number in Your Other Nationality</t>
    <rPh sb="0" eb="1">
      <t>ホカ</t>
    </rPh>
    <rPh sb="2" eb="4">
      <t>コクセキ</t>
    </rPh>
    <rPh sb="10" eb="12">
      <t>バンゴウ</t>
    </rPh>
    <phoneticPr fontId="2"/>
  </si>
  <si>
    <t>他の国籍の身分証番号/パスポート番号を記入できない理由
Reason for Not Being Able to Provide Your Identity Card/Passport Number in Your Other Nationality</t>
    <rPh sb="0" eb="1">
      <t>ホカ</t>
    </rPh>
    <rPh sb="2" eb="4">
      <t>コクセキ</t>
    </rPh>
    <rPh sb="5" eb="10">
      <t>ミブンショウバンゴウ</t>
    </rPh>
    <rPh sb="16" eb="18">
      <t>バンゴウ</t>
    </rPh>
    <rPh sb="19" eb="21">
      <t>キニュウ</t>
    </rPh>
    <rPh sb="25" eb="27">
      <t>リユウ</t>
    </rPh>
    <phoneticPr fontId="2"/>
  </si>
  <si>
    <t>現在所持している国籍国以外での永住権をお持ちですか？
Do you have permanent residency in any country other than your current nationality?</t>
    <rPh sb="0" eb="2">
      <t>ゲンザイ</t>
    </rPh>
    <rPh sb="2" eb="4">
      <t>ショジ</t>
    </rPh>
    <rPh sb="20" eb="21">
      <t>モ</t>
    </rPh>
    <phoneticPr fontId="2"/>
  </si>
  <si>
    <t>現在所持している国籍国以外での永住権をお持ちですか？
Do you have permanent residency in any country other than your current nationality?</t>
    <rPh sb="0" eb="2">
      <t>ゲンザイ</t>
    </rPh>
    <rPh sb="2" eb="4">
      <t>ショジ</t>
    </rPh>
    <rPh sb="8" eb="10">
      <t>コクセキ</t>
    </rPh>
    <rPh sb="10" eb="11">
      <t>コク</t>
    </rPh>
    <rPh sb="11" eb="13">
      <t>イガイ</t>
    </rPh>
    <rPh sb="15" eb="17">
      <t>エイジュウ</t>
    </rPh>
    <rPh sb="17" eb="18">
      <t>ケン</t>
    </rPh>
    <rPh sb="20" eb="21">
      <t>モ</t>
    </rPh>
    <phoneticPr fontId="2"/>
  </si>
  <si>
    <t>過去に現在所持している国籍国以外の国籍をお持ちでしたか？
Did you previously hold citizenship in any country other than your current nationality?</t>
    <rPh sb="0" eb="2">
      <t>ゲンザイ</t>
    </rPh>
    <rPh sb="2" eb="4">
      <t>ショジ</t>
    </rPh>
    <rPh sb="8" eb="10">
      <t>コクセキ</t>
    </rPh>
    <rPh sb="10" eb="11">
      <t>コク</t>
    </rPh>
    <rPh sb="11" eb="13">
      <t>イガイ</t>
    </rPh>
    <rPh sb="15" eb="17">
      <t>エイジュウ</t>
    </rPh>
    <rPh sb="17" eb="18">
      <t>ケン</t>
    </rPh>
    <rPh sb="20" eb="21">
      <t>モ</t>
    </rPh>
    <phoneticPr fontId="2"/>
  </si>
  <si>
    <t>上記の国籍が中国ですか、それ以外ですか？
※中国に台湾・香港・マカオを含む
Is the above nationality China (including Taiwan, Hong Kong, and Macau), or is it another country?</t>
    <rPh sb="0" eb="2">
      <t>ジョウキ</t>
    </rPh>
    <rPh sb="3" eb="5">
      <t>コクセキ</t>
    </rPh>
    <rPh sb="6" eb="8">
      <t>チュウゴク</t>
    </rPh>
    <rPh sb="13" eb="15">
      <t>イガイ</t>
    </rPh>
    <rPh sb="22" eb="24">
      <t>チュウゴク</t>
    </rPh>
    <rPh sb="35" eb="36">
      <t>フク</t>
    </rPh>
    <phoneticPr fontId="2"/>
  </si>
  <si>
    <t>過去の他の国籍
Previous Other Nationalities</t>
    <rPh sb="0" eb="2">
      <t>カコ</t>
    </rPh>
    <rPh sb="3" eb="4">
      <t>ホカ</t>
    </rPh>
    <rPh sb="5" eb="7">
      <t>コクセキ</t>
    </rPh>
    <phoneticPr fontId="2"/>
  </si>
  <si>
    <t>帰化後、今回が初めての中国査証申請か
Is this your first application for a Chinese visa since naturalization?</t>
    <rPh sb="0" eb="3">
      <t>キカゴ</t>
    </rPh>
    <rPh sb="4" eb="6">
      <t>コンカイ</t>
    </rPh>
    <rPh sb="7" eb="8">
      <t>ハジ</t>
    </rPh>
    <rPh sb="11" eb="13">
      <t>チュウゴク</t>
    </rPh>
    <rPh sb="13" eb="17">
      <t>サショウシンセイ</t>
    </rPh>
    <phoneticPr fontId="2"/>
  </si>
  <si>
    <t>中国の身分証番号
Chinese ID Card Number</t>
    <rPh sb="0" eb="2">
      <t>チュウゴク</t>
    </rPh>
    <rPh sb="3" eb="8">
      <t>ミブンショウバンゴウ</t>
    </rPh>
    <phoneticPr fontId="2"/>
  </si>
  <si>
    <t>中国のパスポート番号
Chinese Passport Number</t>
    <rPh sb="0" eb="2">
      <t>チュウゴク</t>
    </rPh>
    <rPh sb="8" eb="10">
      <t>バンゴウ</t>
    </rPh>
    <phoneticPr fontId="2"/>
  </si>
  <si>
    <t>中国の身分証番号/パスポート番号を記入できない理由
Reason for Not Being Able to Provide Your Chinese ID Card/Passport Number</t>
    <rPh sb="0" eb="2">
      <t>チュウゴク</t>
    </rPh>
    <rPh sb="8" eb="10">
      <t>バンゴウ</t>
    </rPh>
    <phoneticPr fontId="2"/>
  </si>
  <si>
    <t>パスポート種別
Passport Type</t>
    <phoneticPr fontId="2"/>
  </si>
  <si>
    <t>パスポート番号
Passport Number</t>
    <rPh sb="5" eb="7">
      <t>バンゴウ</t>
    </rPh>
    <phoneticPr fontId="2"/>
  </si>
  <si>
    <t>パスポート発行国
Country of Passport Issuance</t>
    <rPh sb="7" eb="8">
      <t>クニ</t>
    </rPh>
    <phoneticPr fontId="2"/>
  </si>
  <si>
    <t>パスポート発行場所
Place of Passport Issuance</t>
    <rPh sb="7" eb="9">
      <t>バショ</t>
    </rPh>
    <phoneticPr fontId="2"/>
  </si>
  <si>
    <t>旅券有効期限(年)
Year of Passport Expiration</t>
    <rPh sb="7" eb="8">
      <t>ネン</t>
    </rPh>
    <phoneticPr fontId="2"/>
  </si>
  <si>
    <t>旅券有効期限(月)
Month of Passport Expiration</t>
    <rPh sb="7" eb="8">
      <t>ツキ</t>
    </rPh>
    <phoneticPr fontId="2"/>
  </si>
  <si>
    <t>旅券有効期限(日)
Day of Passport Expiration</t>
    <rPh sb="7" eb="8">
      <t>ヒ</t>
    </rPh>
    <phoneticPr fontId="2"/>
  </si>
  <si>
    <t>現在の職業
Current Occupation</t>
    <rPh sb="0" eb="2">
      <t>ゲンザイ</t>
    </rPh>
    <rPh sb="3" eb="5">
      <t>ショクギョウ</t>
    </rPh>
    <phoneticPr fontId="2"/>
  </si>
  <si>
    <t>詳細（その他の場合）
Other Details</t>
    <rPh sb="0" eb="2">
      <t>ショウサイ</t>
    </rPh>
    <rPh sb="5" eb="6">
      <t>タ</t>
    </rPh>
    <rPh sb="7" eb="9">
      <t>バアイ</t>
    </rPh>
    <phoneticPr fontId="2"/>
  </si>
  <si>
    <t>入社年月日(年)
Year of Joining Date</t>
    <rPh sb="0" eb="2">
      <t>ニュウシャ</t>
    </rPh>
    <rPh sb="2" eb="5">
      <t>ネンガッピ</t>
    </rPh>
    <rPh sb="6" eb="7">
      <t>ネン</t>
    </rPh>
    <phoneticPr fontId="2"/>
  </si>
  <si>
    <t>入社年月日(月)
Month of Joining Date</t>
    <rPh sb="6" eb="7">
      <t>ツキ</t>
    </rPh>
    <phoneticPr fontId="2"/>
  </si>
  <si>
    <t>入社年月日(日)
Day of Joining Date</t>
    <rPh sb="6" eb="7">
      <t>ヒ</t>
    </rPh>
    <phoneticPr fontId="2"/>
  </si>
  <si>
    <t>現在まで勤務していますか？
Are you currently employed?</t>
    <rPh sb="0" eb="2">
      <t>ゲンザイ</t>
    </rPh>
    <rPh sb="4" eb="6">
      <t>キンム</t>
    </rPh>
    <phoneticPr fontId="2"/>
  </si>
  <si>
    <t>退社年月日(年)
Year of Leaving Date</t>
    <rPh sb="2" eb="5">
      <t>ネンガッピ</t>
    </rPh>
    <rPh sb="6" eb="7">
      <t>ネン</t>
    </rPh>
    <phoneticPr fontId="2"/>
  </si>
  <si>
    <t>退社年月日(月)
Month of Leaving Date</t>
    <rPh sb="6" eb="7">
      <t>ツキ</t>
    </rPh>
    <phoneticPr fontId="2"/>
  </si>
  <si>
    <t>退社年月日(日)
Day of Leaving Date</t>
    <rPh sb="6" eb="7">
      <t>ヒ</t>
    </rPh>
    <phoneticPr fontId="2"/>
  </si>
  <si>
    <t>業種
Industry</t>
    <rPh sb="0" eb="2">
      <t>ギョウシュ</t>
    </rPh>
    <phoneticPr fontId="2"/>
  </si>
  <si>
    <t>勤務先会社名
Company Name</t>
    <rPh sb="0" eb="2">
      <t>キンム</t>
    </rPh>
    <rPh sb="2" eb="3">
      <t>サキ</t>
    </rPh>
    <phoneticPr fontId="2"/>
  </si>
  <si>
    <t>勤務先会社電話番号（国番号）
Company Phone Number (Country Code)</t>
    <rPh sb="10" eb="13">
      <t>クニバンゴウ</t>
    </rPh>
    <phoneticPr fontId="2"/>
  </si>
  <si>
    <t>勤務先会社電話番号
Company Phone Number</t>
    <rPh sb="0" eb="3">
      <t>キンムサキ</t>
    </rPh>
    <rPh sb="3" eb="5">
      <t>ガイシャ</t>
    </rPh>
    <rPh sb="5" eb="7">
      <t>デンワ</t>
    </rPh>
    <rPh sb="7" eb="9">
      <t>バンゴウクニバンゴウ</t>
    </rPh>
    <phoneticPr fontId="2"/>
  </si>
  <si>
    <t>役職
Position</t>
    <rPh sb="0" eb="2">
      <t>ヤクショク</t>
    </rPh>
    <phoneticPr fontId="2"/>
  </si>
  <si>
    <t>上司(責任者)姓名
Supervisor (Manager) Name</t>
    <rPh sb="0" eb="2">
      <t>ジョウシ</t>
    </rPh>
    <rPh sb="3" eb="6">
      <t>セキニンシャ</t>
    </rPh>
    <rPh sb="7" eb="9">
      <t>セイメイ</t>
    </rPh>
    <phoneticPr fontId="2"/>
  </si>
  <si>
    <t>上司(責任者)電話番号（国番号）
Supervisor (Manager) Phone Number (Country Code)</t>
    <rPh sb="0" eb="2">
      <t>ジョウシ</t>
    </rPh>
    <rPh sb="3" eb="6">
      <t>セキニンシャ</t>
    </rPh>
    <rPh sb="7" eb="9">
      <t>セイメイ</t>
    </rPh>
    <phoneticPr fontId="2"/>
  </si>
  <si>
    <t>上司(責任者)電話番号
Supervisor (Manager) Phone Number</t>
    <rPh sb="0" eb="2">
      <t>ジョウシ</t>
    </rPh>
    <rPh sb="3" eb="6">
      <t>セキニンシャ</t>
    </rPh>
    <rPh sb="7" eb="11">
      <t>デンワバンゴウ</t>
    </rPh>
    <phoneticPr fontId="2"/>
  </si>
  <si>
    <t>過去5年以内に在籍していた前職がありますか？
Did you have any previous employment within the past 5 years?</t>
    <rPh sb="0" eb="2">
      <t>カコ</t>
    </rPh>
    <rPh sb="3" eb="6">
      <t>ネンイナイ</t>
    </rPh>
    <rPh sb="7" eb="9">
      <t>ザイセキ</t>
    </rPh>
    <rPh sb="13" eb="15">
      <t>ゼンショク</t>
    </rPh>
    <phoneticPr fontId="2"/>
  </si>
  <si>
    <t>「別シート：前職記入欄」へ記載ください。
Please provide details on a separate sheet: Previous Employment Information　　　</t>
    <rPh sb="6" eb="8">
      <t>ゼンショク</t>
    </rPh>
    <rPh sb="8" eb="11">
      <t>キニュウラン</t>
    </rPh>
    <phoneticPr fontId="2"/>
  </si>
  <si>
    <t>勤務先会社住所
Company Address</t>
    <rPh sb="5" eb="7">
      <t>ジュウショ</t>
    </rPh>
    <phoneticPr fontId="2"/>
  </si>
  <si>
    <t>最終学歴の学校名
Name of Last School Attended</t>
    <rPh sb="5" eb="8">
      <t>ガッコウメイ</t>
    </rPh>
    <phoneticPr fontId="2"/>
  </si>
  <si>
    <t>学位
Degree</t>
    <rPh sb="0" eb="2">
      <t>ガクイ</t>
    </rPh>
    <phoneticPr fontId="2"/>
  </si>
  <si>
    <t>専攻
Major</t>
    <rPh sb="0" eb="2">
      <t>センコウ</t>
    </rPh>
    <phoneticPr fontId="2"/>
  </si>
  <si>
    <t>現住所国名
Country of Current Residence</t>
    <rPh sb="0" eb="3">
      <t>ゲンジュウショ</t>
    </rPh>
    <rPh sb="3" eb="5">
      <t>クニメイ</t>
    </rPh>
    <phoneticPr fontId="2"/>
  </si>
  <si>
    <t>現住所(都道府県)
Prefecture/State of Current Residence</t>
    <phoneticPr fontId="2"/>
  </si>
  <si>
    <t>現住所(市区町村)
City/Town of Current Residence</t>
    <rPh sb="4" eb="8">
      <t>シクチョウソン</t>
    </rPh>
    <phoneticPr fontId="2"/>
  </si>
  <si>
    <t>現住所郵便番号
Zip Code of Current Residence</t>
    <rPh sb="0" eb="3">
      <t>ゲンジュウショ</t>
    </rPh>
    <rPh sb="3" eb="7">
      <t>ユウビンバンゴウ</t>
    </rPh>
    <phoneticPr fontId="2"/>
  </si>
  <si>
    <t>現住所(市区町村以下の住所)
Address of Current Residence (Below City/Town Level)</t>
    <rPh sb="4" eb="6">
      <t>シク</t>
    </rPh>
    <rPh sb="6" eb="8">
      <t>チョウソン</t>
    </rPh>
    <rPh sb="8" eb="10">
      <t>イカ</t>
    </rPh>
    <rPh sb="11" eb="13">
      <t>ジュウショ</t>
    </rPh>
    <phoneticPr fontId="2"/>
  </si>
  <si>
    <t>携帯電話番号
Mobile Phone Number</t>
    <phoneticPr fontId="2"/>
  </si>
  <si>
    <t>固定電話番号（国番号）
Country Code for Fixed Line Phone</t>
    <phoneticPr fontId="2"/>
  </si>
  <si>
    <t>固定電話番号
Fixed Line Phone Number</t>
    <phoneticPr fontId="2"/>
  </si>
  <si>
    <t>メールアドレス
Email Address</t>
    <phoneticPr fontId="2"/>
  </si>
  <si>
    <t>配偶者の国籍
Spouse's Nationality</t>
    <rPh sb="0" eb="3">
      <t>ハイグウシャ</t>
    </rPh>
    <rPh sb="4" eb="6">
      <t>コクセキ</t>
    </rPh>
    <phoneticPr fontId="2"/>
  </si>
  <si>
    <t>配偶者の職業
Spouse's Occupation</t>
    <rPh sb="0" eb="3">
      <t>ハイグウシャ</t>
    </rPh>
    <rPh sb="4" eb="6">
      <t>ショクギョウ</t>
    </rPh>
    <phoneticPr fontId="2"/>
  </si>
  <si>
    <t>詳細（その他の場合）
Details (If Other)</t>
    <rPh sb="0" eb="2">
      <t>ショウサイ</t>
    </rPh>
    <rPh sb="5" eb="6">
      <t>タ</t>
    </rPh>
    <rPh sb="7" eb="9">
      <t>バアイ</t>
    </rPh>
    <phoneticPr fontId="2"/>
  </si>
  <si>
    <t>配偶者パスポートスペル(姓)
Spouse's Passport Spelling (Surname)</t>
    <rPh sb="12" eb="13">
      <t>セイ</t>
    </rPh>
    <phoneticPr fontId="2"/>
  </si>
  <si>
    <t>配偶者パスポートスペル(名)
Spouse's Passport Spelling (First Name + Middle Name)</t>
    <rPh sb="0" eb="3">
      <t>ハイグウシャ</t>
    </rPh>
    <rPh sb="12" eb="13">
      <t>メイ</t>
    </rPh>
    <phoneticPr fontId="2"/>
  </si>
  <si>
    <t>配偶者の生年月日(年)
Spouse's Date of Birth (Year)</t>
    <rPh sb="4" eb="8">
      <t>セイネンガッピ</t>
    </rPh>
    <phoneticPr fontId="2"/>
  </si>
  <si>
    <t>配偶者の生年月日(月)
Spouse's Date of Birth (Month)</t>
    <rPh sb="4" eb="8">
      <t>セイネンガッピ</t>
    </rPh>
    <rPh sb="9" eb="10">
      <t>ツキ</t>
    </rPh>
    <phoneticPr fontId="2"/>
  </si>
  <si>
    <t>配偶者の生年月日(日)
Spouse's Date of Birth (Day)</t>
    <rPh sb="4" eb="8">
      <t>セイネンガッピ</t>
    </rPh>
    <rPh sb="9" eb="10">
      <t>ヒ</t>
    </rPh>
    <phoneticPr fontId="2"/>
  </si>
  <si>
    <t>配偶者の出生地（中国か、それ以外か）
※中国に台湾・香港・マカオを含む
Spouse's Place of Birth (China or Other)
Note: China includes Taiwan, Hong Kong, and Macau</t>
    <rPh sb="0" eb="3">
      <t>ハイグウシャ</t>
    </rPh>
    <rPh sb="6" eb="7">
      <t>チ</t>
    </rPh>
    <rPh sb="8" eb="10">
      <t>チュウゴク</t>
    </rPh>
    <rPh sb="13" eb="15">
      <t>イガイ</t>
    </rPh>
    <phoneticPr fontId="2"/>
  </si>
  <si>
    <t>出生国（中国以外の場合）
Country of Birth (If Not China)</t>
    <rPh sb="4" eb="6">
      <t>チュウゴク</t>
    </rPh>
    <rPh sb="6" eb="8">
      <t>イガイ</t>
    </rPh>
    <rPh sb="9" eb="11">
      <t>バアイ</t>
    </rPh>
    <phoneticPr fontId="2"/>
  </si>
  <si>
    <t>出生地（都道府県）
Place of Birth (Prefecture/State)</t>
    <rPh sb="2" eb="3">
      <t>チ</t>
    </rPh>
    <rPh sb="4" eb="8">
      <t>トドウフケン</t>
    </rPh>
    <phoneticPr fontId="2"/>
  </si>
  <si>
    <t>中国での出生地（都市名）
Place of Birth in China (City Name)</t>
    <phoneticPr fontId="2"/>
  </si>
  <si>
    <t>中国での出生地（区名）
Place of Birth in China (District Name)</t>
    <phoneticPr fontId="2"/>
  </si>
  <si>
    <t>現住所は申請者と同じか？
Is Current Address the Same as Applicant's?</t>
    <rPh sb="0" eb="3">
      <t>ゲンジュウショ</t>
    </rPh>
    <rPh sb="4" eb="7">
      <t>シンセイシャ</t>
    </rPh>
    <rPh sb="8" eb="9">
      <t>オナ</t>
    </rPh>
    <phoneticPr fontId="2"/>
  </si>
  <si>
    <t>現住所（フルアドレス）
Current Address (Full Address)</t>
    <phoneticPr fontId="2"/>
  </si>
  <si>
    <t>査証カテゴリー
Visa Category　　 　　　</t>
    <rPh sb="0" eb="2">
      <t>サショウ</t>
    </rPh>
    <phoneticPr fontId="2"/>
  </si>
  <si>
    <t>中国国内居住者氏名
Name of Resident in China</t>
    <phoneticPr fontId="2"/>
  </si>
  <si>
    <t>申請者との関係
Relationship to Applicant</t>
    <phoneticPr fontId="2"/>
  </si>
  <si>
    <t>居留許可番号
※同時申請は赴任者のパスポート番号
Residence Permit Number
※For joint applications, use the passport number of the assignee.</t>
    <phoneticPr fontId="2"/>
  </si>
  <si>
    <t>査証有効期間(ヶ月)
Visa Validity (Months)</t>
    <rPh sb="0" eb="2">
      <t>サショウ</t>
    </rPh>
    <rPh sb="2" eb="6">
      <t>ユウコウキカン</t>
    </rPh>
    <rPh sb="8" eb="9">
      <t>ゲツ</t>
    </rPh>
    <phoneticPr fontId="2"/>
  </si>
  <si>
    <t>入国回数
Number of Entries</t>
    <rPh sb="0" eb="2">
      <t>ニュウコク</t>
    </rPh>
    <rPh sb="2" eb="4">
      <t>カイスウ</t>
    </rPh>
    <phoneticPr fontId="2"/>
  </si>
  <si>
    <t>最長滞在日数(日)
Maximum Stay Duration (Days)</t>
    <rPh sb="0" eb="2">
      <t>サイチョウ</t>
    </rPh>
    <rPh sb="2" eb="4">
      <t>タイザイ</t>
    </rPh>
    <rPh sb="4" eb="6">
      <t>ニッスウ</t>
    </rPh>
    <rPh sb="7" eb="8">
      <t>ヒ</t>
    </rPh>
    <phoneticPr fontId="2"/>
  </si>
  <si>
    <t>申請タイプ
Application Type</t>
    <rPh sb="0" eb="2">
      <t>シンセイ</t>
    </rPh>
    <phoneticPr fontId="2"/>
  </si>
  <si>
    <t>シート名「個人情報の取扱について」をご一読いただき、内容について同意されますか？
Please read the sheet titled "Personal Information Handling" and confirm your agreement with its content.</t>
    <rPh sb="3" eb="4">
      <t>メイ</t>
    </rPh>
    <phoneticPr fontId="2"/>
  </si>
  <si>
    <t>現地入国日(年)
Date of Entry (Year)</t>
    <rPh sb="0" eb="2">
      <t>ゲンチ</t>
    </rPh>
    <rPh sb="6" eb="7">
      <t>ネン</t>
    </rPh>
    <phoneticPr fontId="2"/>
  </si>
  <si>
    <t>現地入国日(月)
Date of Entry (Month)</t>
    <rPh sb="0" eb="2">
      <t>ゲンチ</t>
    </rPh>
    <rPh sb="6" eb="7">
      <t>ツキ</t>
    </rPh>
    <phoneticPr fontId="2"/>
  </si>
  <si>
    <t>現地入国日(日)
Date of Entry (Day)</t>
    <rPh sb="0" eb="2">
      <t>ゲンチ</t>
    </rPh>
    <rPh sb="6" eb="7">
      <t>ヒ</t>
    </rPh>
    <phoneticPr fontId="2"/>
  </si>
  <si>
    <t>入国都市（都市名）
City of Entry (City Name)</t>
    <rPh sb="0" eb="4">
      <t>ニュウコクトシ</t>
    </rPh>
    <phoneticPr fontId="2"/>
  </si>
  <si>
    <t>入国都市（区名）
City of Entry (District Name)</t>
    <phoneticPr fontId="2"/>
  </si>
  <si>
    <t>滞在都市（都市名）
City of Stay (City Name)</t>
    <rPh sb="0" eb="2">
      <t>タイザイ</t>
    </rPh>
    <rPh sb="2" eb="4">
      <t>トシ</t>
    </rPh>
    <phoneticPr fontId="2"/>
  </si>
  <si>
    <t>滞在都市（区名）
City of Stay (District Name)</t>
    <rPh sb="0" eb="2">
      <t>タイザイ</t>
    </rPh>
    <rPh sb="2" eb="4">
      <t>トシ</t>
    </rPh>
    <phoneticPr fontId="2"/>
  </si>
  <si>
    <t>滞在住所
Address of Stay</t>
    <rPh sb="0" eb="2">
      <t>タイザイ</t>
    </rPh>
    <rPh sb="2" eb="4">
      <t>ジュウショ</t>
    </rPh>
    <phoneticPr fontId="2"/>
  </si>
  <si>
    <t>生年月日(年)
Date of Birth (Year)</t>
    <rPh sb="0" eb="4">
      <t>セイネンガッピ</t>
    </rPh>
    <phoneticPr fontId="2"/>
  </si>
  <si>
    <t>生年月日(月)
Date of Birth (Month)</t>
    <rPh sb="0" eb="4">
      <t>セイネンガッピ</t>
    </rPh>
    <rPh sb="5" eb="6">
      <t>ツキ</t>
    </rPh>
    <phoneticPr fontId="2"/>
  </si>
  <si>
    <t>生年月日(日)
Date of Birth (Day)</t>
    <rPh sb="0" eb="4">
      <t>セイネンガッピ</t>
    </rPh>
    <rPh sb="5" eb="6">
      <t>ヒ</t>
    </rPh>
    <phoneticPr fontId="2"/>
  </si>
  <si>
    <t>該当なしの理由
Reason for not applicable</t>
    <rPh sb="0" eb="2">
      <t>ガイトウ</t>
    </rPh>
    <rPh sb="5" eb="7">
      <t>リユウ</t>
    </rPh>
    <phoneticPr fontId="2"/>
  </si>
  <si>
    <t>お父様国籍
Father's Nationality</t>
    <rPh sb="3" eb="5">
      <t>コクセキ</t>
    </rPh>
    <phoneticPr fontId="2"/>
  </si>
  <si>
    <t>お父様パスポートスペル(姓)
Father's Passport Spelling (Surname)</t>
    <rPh sb="1" eb="3">
      <t>トウサマ</t>
    </rPh>
    <rPh sb="12" eb="13">
      <t>セイ</t>
    </rPh>
    <phoneticPr fontId="2"/>
  </si>
  <si>
    <t>お父様の生年月日(年)
Father's Date of Birth (Year)</t>
    <rPh sb="4" eb="8">
      <t>セイネンガッピ</t>
    </rPh>
    <phoneticPr fontId="2"/>
  </si>
  <si>
    <t>お父様の生年月日(月)
Father's Date of Birth (Month)</t>
    <rPh sb="4" eb="8">
      <t>セイネンガッピ</t>
    </rPh>
    <rPh sb="9" eb="10">
      <t>ツキ</t>
    </rPh>
    <phoneticPr fontId="2"/>
  </si>
  <si>
    <t>お父様の生年月日(日)
Father's Date of Birth (day)</t>
    <rPh sb="4" eb="8">
      <t>セイネンガッピ</t>
    </rPh>
    <rPh sb="9" eb="10">
      <t>ヒ</t>
    </rPh>
    <phoneticPr fontId="2"/>
  </si>
  <si>
    <t>お父様の状況
Father's Current Situation</t>
    <rPh sb="4" eb="6">
      <t>ジョウキョウ</t>
    </rPh>
    <phoneticPr fontId="2"/>
  </si>
  <si>
    <t>中国在住ですか？
Does your father reside in China?</t>
    <rPh sb="0" eb="2">
      <t>チュウゴク</t>
    </rPh>
    <rPh sb="2" eb="4">
      <t>ザイジュウ</t>
    </rPh>
    <phoneticPr fontId="2"/>
  </si>
  <si>
    <t>上記が居留・停留の場合の状況
If the above question pertains to residence or stay, please select an option.</t>
    <rPh sb="0" eb="2">
      <t>ジョウキ</t>
    </rPh>
    <rPh sb="3" eb="5">
      <t>キョリュウ</t>
    </rPh>
    <rPh sb="6" eb="8">
      <t>テイリュウ</t>
    </rPh>
    <rPh sb="9" eb="11">
      <t>バアイ</t>
    </rPh>
    <rPh sb="12" eb="14">
      <t>ジョウキョウ</t>
    </rPh>
    <phoneticPr fontId="2"/>
  </si>
  <si>
    <t>お母様はご存命ですか？
Is your Mother still alive?</t>
    <rPh sb="1" eb="3">
      <t>カアサマ</t>
    </rPh>
    <rPh sb="5" eb="7">
      <t>ゾンメイ</t>
    </rPh>
    <phoneticPr fontId="2"/>
  </si>
  <si>
    <t>お父様はご存命ですか？
Is your Father still alive?</t>
    <rPh sb="1" eb="3">
      <t>トウサマ</t>
    </rPh>
    <rPh sb="5" eb="7">
      <t>ゾンメイ</t>
    </rPh>
    <phoneticPr fontId="2"/>
  </si>
  <si>
    <t>お母様パスポートスペル(姓)
Mother's Passport Spelling (Surname)</t>
    <rPh sb="12" eb="13">
      <t>セイ</t>
    </rPh>
    <phoneticPr fontId="2"/>
  </si>
  <si>
    <t>お父様パスポートスペル(名)
Father's Passport Spelling (First Name)</t>
    <rPh sb="1" eb="3">
      <t>トウサマ</t>
    </rPh>
    <rPh sb="12" eb="13">
      <t>メイ</t>
    </rPh>
    <phoneticPr fontId="2"/>
  </si>
  <si>
    <t>お母様パスポートスペル(名)
Mother's Passport Spelling (First Name)</t>
    <rPh sb="12" eb="13">
      <t>メイ</t>
    </rPh>
    <phoneticPr fontId="2"/>
  </si>
  <si>
    <t>お母様国籍
Mother's Nationality</t>
    <rPh sb="3" eb="5">
      <t>コクセキ</t>
    </rPh>
    <phoneticPr fontId="2"/>
  </si>
  <si>
    <t>お母様の生年月日(年)
Mother's Date of Birth (Year)</t>
    <rPh sb="4" eb="8">
      <t>セイネンガッピ</t>
    </rPh>
    <phoneticPr fontId="2"/>
  </si>
  <si>
    <t>お母様の生年月日(月)
Mother's Date of Birth (Month)</t>
    <rPh sb="4" eb="8">
      <t>セイネンガッピ</t>
    </rPh>
    <rPh sb="9" eb="10">
      <t>ツキ</t>
    </rPh>
    <phoneticPr fontId="2"/>
  </si>
  <si>
    <t>お母様の生年月日(日)
Mother's Date of Birth (day)</t>
    <rPh sb="4" eb="8">
      <t>セイネンガッピ</t>
    </rPh>
    <rPh sb="9" eb="10">
      <t>ヒ</t>
    </rPh>
    <phoneticPr fontId="2"/>
  </si>
  <si>
    <t>中国在住ですか？
Does your Mother reside in China?</t>
    <rPh sb="0" eb="2">
      <t>チュウゴク</t>
    </rPh>
    <rPh sb="2" eb="4">
      <t>ザイジュウ</t>
    </rPh>
    <phoneticPr fontId="2"/>
  </si>
  <si>
    <t>お母様の状況
Mother's Current Situation</t>
    <rPh sb="4" eb="6">
      <t>ジョウキョウ</t>
    </rPh>
    <phoneticPr fontId="2"/>
  </si>
  <si>
    <t>お子様はいますか？
Do you have any children?</t>
    <rPh sb="1" eb="3">
      <t>コサマ</t>
    </rPh>
    <phoneticPr fontId="2"/>
  </si>
  <si>
    <t>「別シート：子供情報記入欄」へ記載ください。
Please provide details in the "Separate Sheet: Children Information Section.　　　</t>
    <rPh sb="6" eb="8">
      <t>コドモ</t>
    </rPh>
    <rPh sb="8" eb="10">
      <t>ジョウホウ</t>
    </rPh>
    <rPh sb="10" eb="12">
      <t>キニュウ</t>
    </rPh>
    <rPh sb="12" eb="13">
      <t>ラン</t>
    </rPh>
    <phoneticPr fontId="2"/>
  </si>
  <si>
    <t>「別シート：直系家族情報記入欄」へ記載ください。
Please provide details in the "Separate Sheet: Immediate Family Information Section."　　　</t>
    <rPh sb="6" eb="8">
      <t>チョッケイ</t>
    </rPh>
    <rPh sb="8" eb="10">
      <t>カゾク</t>
    </rPh>
    <rPh sb="10" eb="12">
      <t>ジョウホウ</t>
    </rPh>
    <rPh sb="12" eb="14">
      <t>キニュウ</t>
    </rPh>
    <rPh sb="14" eb="15">
      <t>ラン</t>
    </rPh>
    <phoneticPr fontId="2"/>
  </si>
  <si>
    <t>上記の方以外で直系家族が中国にいますか？
Do you have any immediate family members in China?</t>
    <rPh sb="0" eb="2">
      <t>ジョウキ</t>
    </rPh>
    <rPh sb="3" eb="4">
      <t>カタ</t>
    </rPh>
    <rPh sb="4" eb="6">
      <t>イガイ</t>
    </rPh>
    <rPh sb="7" eb="9">
      <t>チョッケイ</t>
    </rPh>
    <rPh sb="9" eb="11">
      <t>カゾク</t>
    </rPh>
    <rPh sb="12" eb="14">
      <t>チュウゴク</t>
    </rPh>
    <phoneticPr fontId="2"/>
  </si>
  <si>
    <t>滞在地到着日(日)
Arrival date at the destination (Day)</t>
    <rPh sb="0" eb="3">
      <t>タイザイチ</t>
    </rPh>
    <rPh sb="3" eb="6">
      <t>トウチャクビ</t>
    </rPh>
    <rPh sb="6" eb="9">
      <t>ニチ</t>
    </rPh>
    <rPh sb="7" eb="8">
      <t>ヒ</t>
    </rPh>
    <phoneticPr fontId="2"/>
  </si>
  <si>
    <t>滞在地到着日(月)
Arrival date at the destination (Month)</t>
    <rPh sb="0" eb="3">
      <t>タイザイチ</t>
    </rPh>
    <rPh sb="3" eb="6">
      <t>トウチャクビ</t>
    </rPh>
    <rPh sb="6" eb="9">
      <t>ゲツ</t>
    </rPh>
    <rPh sb="7" eb="8">
      <t>ツキ</t>
    </rPh>
    <phoneticPr fontId="2"/>
  </si>
  <si>
    <t>滞在地到着日(年)
Arrival date at the destination (Year)</t>
    <rPh sb="0" eb="3">
      <t>タイザイチ</t>
    </rPh>
    <rPh sb="3" eb="6">
      <t>トウチャクビ</t>
    </rPh>
    <rPh sb="5" eb="6">
      <t>ヒ</t>
    </rPh>
    <rPh sb="7" eb="8">
      <t>ネン</t>
    </rPh>
    <phoneticPr fontId="2"/>
  </si>
  <si>
    <t>滞在地出発日(年)
Departure date from the destination (Year)</t>
    <rPh sb="0" eb="3">
      <t>タイザイチ</t>
    </rPh>
    <rPh sb="3" eb="6">
      <t>シュッパツビ</t>
    </rPh>
    <rPh sb="7" eb="8">
      <t>ネン</t>
    </rPh>
    <phoneticPr fontId="2"/>
  </si>
  <si>
    <t>滞在地出発日(月)
Departure date from the destination (Month)</t>
    <rPh sb="6" eb="9">
      <t>ゲツ</t>
    </rPh>
    <rPh sb="7" eb="8">
      <t>ツキ</t>
    </rPh>
    <phoneticPr fontId="2"/>
  </si>
  <si>
    <t>滞在地出発日(日)
Departure date from the destination (Day)</t>
    <rPh sb="6" eb="9">
      <t>ニチ</t>
    </rPh>
    <rPh sb="7" eb="8">
      <t>ヒ</t>
    </rPh>
    <phoneticPr fontId="2"/>
  </si>
  <si>
    <t>現地出国日(年)
Departure date from the local country (Year)</t>
    <rPh sb="0" eb="2">
      <t>ゲンチ</t>
    </rPh>
    <rPh sb="2" eb="4">
      <t>シュッコク</t>
    </rPh>
    <rPh sb="6" eb="7">
      <t>ネン</t>
    </rPh>
    <phoneticPr fontId="2"/>
  </si>
  <si>
    <t>現地出国日(月)
Departure date from the local country (Month)</t>
    <rPh sb="6" eb="7">
      <t>ツキ</t>
    </rPh>
    <phoneticPr fontId="2"/>
  </si>
  <si>
    <t>現地出国日(日)
Departure date from the local country (Day)</t>
    <rPh sb="6" eb="7">
      <t>ヒ</t>
    </rPh>
    <phoneticPr fontId="2"/>
  </si>
  <si>
    <t>出国都市（都市名）
Departure city (City Name)</t>
    <rPh sb="0" eb="2">
      <t>シュッコク</t>
    </rPh>
    <rPh sb="2" eb="4">
      <t>トシ</t>
    </rPh>
    <phoneticPr fontId="2"/>
  </si>
  <si>
    <t>出国都市（区名）
Departure city (District Name)</t>
    <rPh sb="0" eb="1">
      <t>デ</t>
    </rPh>
    <phoneticPr fontId="2"/>
  </si>
  <si>
    <t>入国便名
Name of the Arrival Flight</t>
    <rPh sb="0" eb="2">
      <t>ニュウコク</t>
    </rPh>
    <rPh sb="2" eb="4">
      <t>ビンメイ</t>
    </rPh>
    <phoneticPr fontId="2"/>
  </si>
  <si>
    <t>出国便名
Name of the Departure Flight</t>
    <rPh sb="0" eb="2">
      <t>シュッコク</t>
    </rPh>
    <rPh sb="2" eb="4">
      <t>ビンメイ</t>
    </rPh>
    <phoneticPr fontId="2"/>
  </si>
  <si>
    <t>現地招聘元会社名
Name of the local inviting company</t>
    <phoneticPr fontId="2"/>
  </si>
  <si>
    <t>申請者との関係
Relationship with the applicant</t>
    <rPh sb="0" eb="3">
      <t>シンセイシャ</t>
    </rPh>
    <rPh sb="5" eb="7">
      <t>カンケイ</t>
    </rPh>
    <phoneticPr fontId="2"/>
  </si>
  <si>
    <t>現地招聘元会社電話番号（国番号）
Local inviting company's phone number (country code)</t>
    <rPh sb="12" eb="15">
      <t>クニバンゴウ</t>
    </rPh>
    <phoneticPr fontId="2"/>
  </si>
  <si>
    <t>現地招聘元会社電話番号
Local inviting company's phone number</t>
    <rPh sb="0" eb="2">
      <t>ゲンチ</t>
    </rPh>
    <rPh sb="2" eb="4">
      <t>ショウヘイ</t>
    </rPh>
    <rPh sb="4" eb="5">
      <t>モト</t>
    </rPh>
    <rPh sb="5" eb="7">
      <t>カイシャ</t>
    </rPh>
    <rPh sb="7" eb="11">
      <t>デンワバンゴウ</t>
    </rPh>
    <phoneticPr fontId="2"/>
  </si>
  <si>
    <t>現地招聘元会社メールアドレス
Local inviting company's email address</t>
    <phoneticPr fontId="2"/>
  </si>
  <si>
    <t>現地招聘元会社住所（省・自治区・直轄市名）
Local inviting company's address (province, autonomous region, or municipality)</t>
    <phoneticPr fontId="2"/>
  </si>
  <si>
    <t>現地招聘元会社郵便番号　※6桁指定
Local inviting company's postal code (6 digits specified)</t>
    <rPh sb="7" eb="11">
      <t>ユウビンバンゴウ</t>
    </rPh>
    <rPh sb="14" eb="15">
      <t>ケタ</t>
    </rPh>
    <rPh sb="15" eb="17">
      <t>シテイ</t>
    </rPh>
    <phoneticPr fontId="2"/>
  </si>
  <si>
    <t>現地招聘元会社住所（都市名）
Local inviting company's address (City Name)</t>
    <phoneticPr fontId="2"/>
  </si>
  <si>
    <t>現地招聘元会社住所（区名）
Local inviting company's address (District Name)</t>
    <phoneticPr fontId="2"/>
  </si>
  <si>
    <t>緊急連絡先パスポートスペル(姓)
Emergency Contact's Passport Spelling (Surname)</t>
    <rPh sb="0" eb="5">
      <t>キンキュウレンラクサキ</t>
    </rPh>
    <rPh sb="14" eb="15">
      <t>セイ</t>
    </rPh>
    <phoneticPr fontId="2"/>
  </si>
  <si>
    <t>緊急連絡先パスポートスペル(名)
Emergency Contact's Passport Spelling (First Name)</t>
    <rPh sb="0" eb="5">
      <t>キンキュウレンラクサキ</t>
    </rPh>
    <phoneticPr fontId="2"/>
  </si>
  <si>
    <t>関係性
Relationship</t>
    <rPh sb="0" eb="3">
      <t>カンケイセイ</t>
    </rPh>
    <phoneticPr fontId="2"/>
  </si>
  <si>
    <t>電話番号（国番号）
Telephone Number (Country Code)</t>
    <rPh sb="5" eb="8">
      <t>クニバンゴウ</t>
    </rPh>
    <phoneticPr fontId="2"/>
  </si>
  <si>
    <t>電話番号
Telephone Number</t>
    <rPh sb="0" eb="4">
      <t>デンワバンゴウ</t>
    </rPh>
    <phoneticPr fontId="2"/>
  </si>
  <si>
    <t>費用負担先会社名
Name of the company bearing the expenses</t>
    <rPh sb="0" eb="4">
      <t>ヒヨウフタン</t>
    </rPh>
    <rPh sb="4" eb="5">
      <t>サキ</t>
    </rPh>
    <phoneticPr fontId="2"/>
  </si>
  <si>
    <t>住所
Address</t>
    <phoneticPr fontId="2"/>
  </si>
  <si>
    <t>国名
Country name</t>
    <rPh sb="0" eb="2">
      <t>クニメイ</t>
    </rPh>
    <phoneticPr fontId="2"/>
  </si>
  <si>
    <t>パスポートに併記されている同行者がいますか？
Do you have any accompanying persons noted in your passport?</t>
    <rPh sb="6" eb="8">
      <t>ヘイキ</t>
    </rPh>
    <rPh sb="13" eb="16">
      <t>ドウコウシャ</t>
    </rPh>
    <phoneticPr fontId="2"/>
  </si>
  <si>
    <t>パスポートスペル(名)
Passport Spelling (First Name)</t>
    <phoneticPr fontId="2"/>
  </si>
  <si>
    <t>これまでに中国へ渡航したことはありますか？
※中国に台湾・香港・マカオを含む
Have you ever traveled to China before?
*Including Taiwan, Hong Kong, and Macau in China.</t>
    <rPh sb="5" eb="7">
      <t>チュウゴク</t>
    </rPh>
    <rPh sb="8" eb="10">
      <t>トコウ</t>
    </rPh>
    <phoneticPr fontId="2"/>
  </si>
  <si>
    <t>過去に中国査証を取得したことはありますか？
Have you ever obtained a Chinese visa before?</t>
    <rPh sb="0" eb="2">
      <t>カコ</t>
    </rPh>
    <rPh sb="3" eb="5">
      <t>チュウゴク</t>
    </rPh>
    <rPh sb="5" eb="7">
      <t>サショウ</t>
    </rPh>
    <rPh sb="8" eb="10">
      <t>シュトク</t>
    </rPh>
    <phoneticPr fontId="2"/>
  </si>
  <si>
    <t>前回査証取得時のパスポート番号
Passport number at the time of the last visa acquisition</t>
    <phoneticPr fontId="2"/>
  </si>
  <si>
    <t>VISAカテゴリー
VISA category　　 　　　</t>
    <phoneticPr fontId="2"/>
  </si>
  <si>
    <t>VISA番号
VISA number　　　      　　</t>
    <rPh sb="4" eb="6">
      <t>バンゴウ</t>
    </rPh>
    <phoneticPr fontId="2"/>
  </si>
  <si>
    <t>VISA発行地
Place of VISA issuance　　　</t>
    <rPh sb="4" eb="6">
      <t>ハッコウ</t>
    </rPh>
    <rPh sb="6" eb="7">
      <t>チ</t>
    </rPh>
    <phoneticPr fontId="2"/>
  </si>
  <si>
    <t>発給年月日(年)　
Date of issuance (year)　　  　 　</t>
    <rPh sb="0" eb="2">
      <t>ハッキュウ</t>
    </rPh>
    <rPh sb="2" eb="5">
      <t>ネンガッピ</t>
    </rPh>
    <rPh sb="6" eb="7">
      <t>ネン</t>
    </rPh>
    <phoneticPr fontId="2"/>
  </si>
  <si>
    <t>発給年月日(月)　
Date of issuance (month)　　  　 　</t>
    <rPh sb="0" eb="2">
      <t>ハッキュウ</t>
    </rPh>
    <rPh sb="2" eb="5">
      <t>ネンガッピ</t>
    </rPh>
    <rPh sb="6" eb="7">
      <t>ツキ</t>
    </rPh>
    <phoneticPr fontId="2"/>
  </si>
  <si>
    <t>発給年月日(日)
Date of issuance (day)　　　  　 　</t>
    <rPh sb="0" eb="2">
      <t>ハッキュウ</t>
    </rPh>
    <rPh sb="2" eb="5">
      <t>ネンガッピ</t>
    </rPh>
    <rPh sb="6" eb="7">
      <t>ヒ</t>
    </rPh>
    <phoneticPr fontId="2"/>
  </si>
  <si>
    <t>現パスポートでのビザ申請で指紋採取を受けたことがありますか？
Have you ever had your fingerprints taken for a visa application with your current passport?</t>
    <rPh sb="0" eb="30">
      <t>ゲンシンセイシモンサイシュウ</t>
    </rPh>
    <phoneticPr fontId="2"/>
  </si>
  <si>
    <t>指紋採取年月日(年)　
Date of fingerprinting (year)　　  　 　</t>
    <rPh sb="0" eb="2">
      <t>シモン</t>
    </rPh>
    <rPh sb="2" eb="4">
      <t>サイシュ</t>
    </rPh>
    <rPh sb="4" eb="7">
      <t>ネンガッピ</t>
    </rPh>
    <rPh sb="8" eb="9">
      <t>ネン</t>
    </rPh>
    <phoneticPr fontId="2"/>
  </si>
  <si>
    <t>指紋採取年月日(月)　
Date of fingerprinting (month)　　  　 　</t>
    <rPh sb="0" eb="2">
      <t>シモン</t>
    </rPh>
    <rPh sb="2" eb="4">
      <t>サイシュ</t>
    </rPh>
    <rPh sb="4" eb="7">
      <t>ネンガッピ</t>
    </rPh>
    <rPh sb="8" eb="9">
      <t>ツキ</t>
    </rPh>
    <phoneticPr fontId="2"/>
  </si>
  <si>
    <t>指紋採取年月日(日)　　
Date of fingerprinting (day)　  　 　</t>
    <rPh sb="0" eb="2">
      <t>シモン</t>
    </rPh>
    <rPh sb="2" eb="4">
      <t>サイシュ</t>
    </rPh>
    <rPh sb="4" eb="7">
      <t>ネンガッピ</t>
    </rPh>
    <rPh sb="8" eb="9">
      <t>ヒ</t>
    </rPh>
    <phoneticPr fontId="2"/>
  </si>
  <si>
    <t>指紋採取国
Country of fingerprinting</t>
    <rPh sb="0" eb="2">
      <t>シモン</t>
    </rPh>
    <rPh sb="2" eb="4">
      <t>サイシュ</t>
    </rPh>
    <rPh sb="4" eb="5">
      <t>コク</t>
    </rPh>
    <phoneticPr fontId="2"/>
  </si>
  <si>
    <t>採取都市
City of fingerprinting　</t>
    <phoneticPr fontId="2"/>
  </si>
  <si>
    <t>中国の「居留許可」を取得したことがありますか？　
Have you ever obtained a "Residence Permit" for China?</t>
    <rPh sb="0" eb="24">
      <t>ゲンシンセイシモンサイシュウ</t>
    </rPh>
    <phoneticPr fontId="2"/>
  </si>
  <si>
    <t>居留許可番号　
Residence permit number　　      　　</t>
    <rPh sb="0" eb="1">
      <t>キョ</t>
    </rPh>
    <rPh sb="2" eb="4">
      <t>キョカ</t>
    </rPh>
    <rPh sb="4" eb="6">
      <t>バンゴウ</t>
    </rPh>
    <phoneticPr fontId="2"/>
  </si>
  <si>
    <t>現在有効な中国・台湾・香港・マカオ以外の査証をお持ちですか？
Do you currently hold a valid visa for countries other than China, Taiwan, Hong Kong, or Macau?</t>
    <rPh sb="0" eb="2">
      <t>ゲンザイ</t>
    </rPh>
    <rPh sb="2" eb="4">
      <t>ユウコウ</t>
    </rPh>
    <rPh sb="5" eb="7">
      <t>チュウゴク</t>
    </rPh>
    <rPh sb="8" eb="10">
      <t>タイワン</t>
    </rPh>
    <rPh sb="11" eb="13">
      <t>ホンコン</t>
    </rPh>
    <rPh sb="16" eb="18">
      <t>イガイ</t>
    </rPh>
    <rPh sb="19" eb="21">
      <t>サショウ</t>
    </rPh>
    <rPh sb="23" eb="24">
      <t>モ</t>
    </rPh>
    <phoneticPr fontId="2"/>
  </si>
  <si>
    <t>国名1
Country name 1</t>
    <rPh sb="0" eb="2">
      <t>クニメイ</t>
    </rPh>
    <phoneticPr fontId="2"/>
  </si>
  <si>
    <t>国名2
Country name 2</t>
    <rPh sb="0" eb="2">
      <t>クニメイ</t>
    </rPh>
    <phoneticPr fontId="2"/>
  </si>
  <si>
    <t>国名3
Country name 3</t>
    <rPh sb="0" eb="2">
      <t>クニメイ</t>
    </rPh>
    <phoneticPr fontId="2"/>
  </si>
  <si>
    <t>直近12か月以内で中国・台湾・香港・マカオ以外に他国へ渡航しましたか？
Have you traveled to any countries other than China, Taiwan, Hong Kong, or Macau within the last 12 months?　</t>
    <rPh sb="0" eb="2">
      <t>チョッキン</t>
    </rPh>
    <rPh sb="5" eb="6">
      <t>ゲツ</t>
    </rPh>
    <rPh sb="6" eb="8">
      <t>イナイ</t>
    </rPh>
    <rPh sb="9" eb="11">
      <t>チュウゴク</t>
    </rPh>
    <rPh sb="12" eb="14">
      <t>タイワン</t>
    </rPh>
    <rPh sb="15" eb="17">
      <t>ホンコン</t>
    </rPh>
    <rPh sb="21" eb="23">
      <t>イガイ</t>
    </rPh>
    <rPh sb="24" eb="26">
      <t>タコク</t>
    </rPh>
    <rPh sb="27" eb="29">
      <t>トコウ</t>
    </rPh>
    <phoneticPr fontId="2"/>
  </si>
  <si>
    <t>「別シート：直近12か月以内の渡航歴記入欄」へ記載ください。
Please provide details in the "Separate Sheet: Travel History within the Last 12 Months."　　　</t>
    <phoneticPr fontId="2"/>
  </si>
  <si>
    <t xml:space="preserve">中国査証の発給拒否又は中国入国拒否を受けた
ことがありますか？
Have you ever been denied issuance of a Chinese visa or refused entry to China?  </t>
    <phoneticPr fontId="2"/>
  </si>
  <si>
    <t>以前、中国査証の取り消しをされたことがありますか？
Have you ever had a Chinese visa canceled before?</t>
    <phoneticPr fontId="2"/>
  </si>
  <si>
    <t>中国への不法入国、不法滞在、不法就労したことがありますか？
Have you ever illegally entered, stayed, or worked in China?　　</t>
    <phoneticPr fontId="2"/>
  </si>
  <si>
    <t>中国や他の国での犯罪歴はありますか？
Do you have any criminal history in China or other countries?</t>
    <phoneticPr fontId="2"/>
  </si>
  <si>
    <t>重篤な精神疾患または感染症を患っていますか？
Do you suffer from any serious mental illness or infectious disease?</t>
    <rPh sb="0" eb="2">
      <t>ジュウトク</t>
    </rPh>
    <rPh sb="3" eb="7">
      <t>セイシンシッカン</t>
    </rPh>
    <rPh sb="10" eb="13">
      <t>カンセンショウ</t>
    </rPh>
    <rPh sb="14" eb="15">
      <t>ワズラ</t>
    </rPh>
    <phoneticPr fontId="2"/>
  </si>
  <si>
    <t xml:space="preserve">兵役の経験はありますか？
Have you ever served in the military?　　 </t>
    <phoneticPr fontId="2"/>
  </si>
  <si>
    <t>表明しておくべき事項は他にありますか？
Is there anything else you should declare?</t>
    <phoneticPr fontId="2"/>
  </si>
  <si>
    <t>トルコ、パキスタンへの渡航歴が過去に1回でもありますか？
Have you ever traveled to Turkey or Pakistan, even once in the past?　　</t>
    <phoneticPr fontId="2"/>
  </si>
  <si>
    <t>トルコ、パキスタンへの渡航歴の詳細
※渡航時期と渡航目的を記載
Please provide details of your travel history to Turkey or Pakistan, including the time of travel and purpose.</t>
    <rPh sb="15" eb="17">
      <t>ショウサイ</t>
    </rPh>
    <rPh sb="19" eb="21">
      <t>トコウ</t>
    </rPh>
    <rPh sb="21" eb="23">
      <t>ジキ</t>
    </rPh>
    <rPh sb="24" eb="26">
      <t>トコウ</t>
    </rPh>
    <rPh sb="26" eb="28">
      <t>モクテキ</t>
    </rPh>
    <rPh sb="29" eb="31">
      <t>キサイ</t>
    </rPh>
    <phoneticPr fontId="2"/>
  </si>
  <si>
    <t>職業以外で、いずれかの専門機構、社会機構、慈善団体などに所属していますか？
Are you affiliated with any specialized institutions, social organizations, or charitable bodies outside of your profession?　</t>
    <phoneticPr fontId="2"/>
  </si>
  <si>
    <t>軍事性組織、民間軍事部隊、ゲリラ、反乱組織に参加したり、またはその組織に所属していたことはありますか？
Have you ever participated in or been a member of a military organization, private military company, guerrilla group, or insurgent organization?</t>
    <phoneticPr fontId="2"/>
  </si>
  <si>
    <t>銃器、爆発物、各施設、生物学、化学に関する特殊技能がありますか？または、前記に関する特殊訓練をうけたことがありまか？
Do you possess any special skills related to firearms, explosives, facilities, biology, or chemistry, or have you received any special training in these areas?　　</t>
    <phoneticPr fontId="2"/>
  </si>
  <si>
    <t>過去30日以内に感染症が流行している国・地区へ行ったことはありますか？
Have you visited any countries or regions where infectious diseases are prevalent within the past 30 days?</t>
    <phoneticPr fontId="2"/>
  </si>
  <si>
    <t>詳細
Please provide details.</t>
    <phoneticPr fontId="2"/>
  </si>
  <si>
    <t>個人情報取扱いについて
Regarding the handling of personal information</t>
    <rPh sb="0" eb="4">
      <t>コジンジョウホウ</t>
    </rPh>
    <rPh sb="4" eb="6">
      <t>トリアツカ</t>
    </rPh>
    <phoneticPr fontId="2"/>
  </si>
  <si>
    <t>1.2氏名
Full name</t>
    <rPh sb="3" eb="5">
      <t>シメイ</t>
    </rPh>
    <phoneticPr fontId="2"/>
  </si>
  <si>
    <t>1.3生年月日
Date of birth</t>
    <rPh sb="3" eb="7">
      <t>セイネンガッピ</t>
    </rPh>
    <phoneticPr fontId="2"/>
  </si>
  <si>
    <t>1.4性別
Gender</t>
    <rPh sb="3" eb="5">
      <t>セイベツ</t>
    </rPh>
    <phoneticPr fontId="2"/>
  </si>
  <si>
    <t>1.5出生地
Place of birth</t>
    <rPh sb="3" eb="6">
      <t>シュッセイチ</t>
    </rPh>
    <phoneticPr fontId="2"/>
  </si>
  <si>
    <t>1.6婚姻状況
Marital status</t>
    <rPh sb="3" eb="5">
      <t>コンイン</t>
    </rPh>
    <rPh sb="5" eb="7">
      <t>ジョウキョウ</t>
    </rPh>
    <phoneticPr fontId="2"/>
  </si>
  <si>
    <t>1.7国籍および永住権
Nationality and permanent residency</t>
    <rPh sb="3" eb="5">
      <t>コクセキ</t>
    </rPh>
    <rPh sb="8" eb="11">
      <t>エイジュウケン</t>
    </rPh>
    <phoneticPr fontId="2"/>
  </si>
  <si>
    <t>1.8パスポート情報
Passport information</t>
    <rPh sb="8" eb="10">
      <t>ジョウホウ</t>
    </rPh>
    <phoneticPr fontId="2"/>
  </si>
  <si>
    <t>1.9現在の職業
Current occupation</t>
    <rPh sb="3" eb="5">
      <t>ゲンザイ</t>
    </rPh>
    <rPh sb="6" eb="8">
      <t>ショクギョウ</t>
    </rPh>
    <phoneticPr fontId="2"/>
  </si>
  <si>
    <t>1.11過去5年間の職歴
Employment history for the past 5 years</t>
    <rPh sb="4" eb="6">
      <t>カコ</t>
    </rPh>
    <rPh sb="7" eb="9">
      <t>ネンカン</t>
    </rPh>
    <rPh sb="10" eb="12">
      <t>ショクレキ</t>
    </rPh>
    <phoneticPr fontId="2"/>
  </si>
  <si>
    <t>1.12最終学歴
Highest level of education</t>
    <rPh sb="4" eb="8">
      <t>サイシュウガクレキ</t>
    </rPh>
    <phoneticPr fontId="2"/>
  </si>
  <si>
    <t>1.13現住所
Current address</t>
    <rPh sb="4" eb="7">
      <t>ゲンジュウショ</t>
    </rPh>
    <phoneticPr fontId="2"/>
  </si>
  <si>
    <t>1.14配偶者
Spouse</t>
    <rPh sb="4" eb="7">
      <t>ハイグウシャ</t>
    </rPh>
    <phoneticPr fontId="2"/>
  </si>
  <si>
    <t>1.15父親
Father</t>
    <rPh sb="4" eb="6">
      <t>チチオヤ</t>
    </rPh>
    <phoneticPr fontId="2"/>
  </si>
  <si>
    <t>1.16母親
Mother</t>
    <rPh sb="4" eb="6">
      <t>ハハオヤ</t>
    </rPh>
    <phoneticPr fontId="2"/>
  </si>
  <si>
    <t>1.17子供
Children</t>
    <rPh sb="4" eb="6">
      <t>コドモ</t>
    </rPh>
    <phoneticPr fontId="2"/>
  </si>
  <si>
    <t>1.18直系家族情報
Immediate family information</t>
    <rPh sb="4" eb="8">
      <t>チョッケイカゾク</t>
    </rPh>
    <rPh sb="8" eb="10">
      <t>ジョウホウ</t>
    </rPh>
    <phoneticPr fontId="2"/>
  </si>
  <si>
    <t>2.1ビザの申請種類
Type of visa application</t>
    <rPh sb="6" eb="8">
      <t>シンセイ</t>
    </rPh>
    <rPh sb="8" eb="10">
      <t>シュルイ</t>
    </rPh>
    <phoneticPr fontId="2"/>
  </si>
  <si>
    <t>2.2ビザ申請情報
Visa application information</t>
    <rPh sb="5" eb="7">
      <t>シンセイ</t>
    </rPh>
    <rPh sb="7" eb="9">
      <t>ジョウホウ</t>
    </rPh>
    <phoneticPr fontId="2"/>
  </si>
  <si>
    <t>2.3申請タイプ
Application type</t>
    <rPh sb="3" eb="5">
      <t>シンセイ</t>
    </rPh>
    <phoneticPr fontId="2"/>
  </si>
  <si>
    <t>2.4渡航情報
Travel information</t>
    <rPh sb="3" eb="7">
      <t>トコウジョウホウ</t>
    </rPh>
    <phoneticPr fontId="2"/>
  </si>
  <si>
    <t>3.1招聘元企業情報
Information of the inviting company</t>
    <rPh sb="3" eb="5">
      <t>ショウヘイ</t>
    </rPh>
    <rPh sb="5" eb="10">
      <t>モトキギョウジョウホウ</t>
    </rPh>
    <phoneticPr fontId="2"/>
  </si>
  <si>
    <t>3.2緊急連絡先情報
Emergency contact information</t>
    <rPh sb="3" eb="8">
      <t>キンキュウレンラクサキ</t>
    </rPh>
    <rPh sb="8" eb="10">
      <t>ジョウホウ</t>
    </rPh>
    <phoneticPr fontId="2"/>
  </si>
  <si>
    <t>3.3費用負担先情報
Information on who will bear the expenses</t>
    <rPh sb="3" eb="7">
      <t>ヒヨウフタン</t>
    </rPh>
    <rPh sb="7" eb="8">
      <t>サキ</t>
    </rPh>
    <rPh sb="8" eb="10">
      <t>ジョウホウ</t>
    </rPh>
    <phoneticPr fontId="2"/>
  </si>
  <si>
    <t>3.4併記者情報
Accompanying person's information</t>
    <rPh sb="3" eb="5">
      <t>ヘイキ</t>
    </rPh>
    <rPh sb="5" eb="6">
      <t>シャ</t>
    </rPh>
    <rPh sb="6" eb="8">
      <t>ジョウホウ</t>
    </rPh>
    <phoneticPr fontId="2"/>
  </si>
  <si>
    <t>3.5中国への渡航歴
Travel history to China</t>
    <rPh sb="3" eb="5">
      <t>チュウゴク</t>
    </rPh>
    <rPh sb="7" eb="10">
      <t>トコウレキ</t>
    </rPh>
    <phoneticPr fontId="2"/>
  </si>
  <si>
    <t>3.6過去に取得した中国ビザの情報
Information on previously obtained Chinese visas</t>
    <rPh sb="3" eb="5">
      <t>カコ</t>
    </rPh>
    <rPh sb="6" eb="8">
      <t>シュトク</t>
    </rPh>
    <rPh sb="10" eb="12">
      <t>チュウゴク</t>
    </rPh>
    <rPh sb="15" eb="17">
      <t>ジョウホウ</t>
    </rPh>
    <phoneticPr fontId="2"/>
  </si>
  <si>
    <t>3.7他の国の有効なビザ
Valid visas for other countries</t>
    <rPh sb="3" eb="4">
      <t>ホカ</t>
    </rPh>
    <rPh sb="5" eb="6">
      <t>クニ</t>
    </rPh>
    <rPh sb="7" eb="9">
      <t>ユウコウ</t>
    </rPh>
    <phoneticPr fontId="2"/>
  </si>
  <si>
    <t>3.8過去12か月以内の渡航歴
Travel history within the past 12 months</t>
    <rPh sb="3" eb="5">
      <t>カコ</t>
    </rPh>
    <rPh sb="8" eb="11">
      <t>ゲツイナイ</t>
    </rPh>
    <rPh sb="12" eb="15">
      <t>トコウレキ</t>
    </rPh>
    <phoneticPr fontId="2"/>
  </si>
  <si>
    <t>過去5年間の職歴
Employment history for the past 5 years</t>
    <phoneticPr fontId="2"/>
  </si>
  <si>
    <t>前職情報1
Previous employment information 1</t>
    <rPh sb="0" eb="2">
      <t>ゼンショク</t>
    </rPh>
    <rPh sb="2" eb="4">
      <t>ジョウホウ</t>
    </rPh>
    <phoneticPr fontId="2"/>
  </si>
  <si>
    <t>前職情報2
Previous employment information 2</t>
    <rPh sb="0" eb="2">
      <t>ゼンショク</t>
    </rPh>
    <rPh sb="2" eb="4">
      <t>ジョウホウ</t>
    </rPh>
    <phoneticPr fontId="2"/>
  </si>
  <si>
    <t>前職情報3
Previous employment information 3</t>
    <rPh sb="0" eb="2">
      <t>ゼンショク</t>
    </rPh>
    <rPh sb="2" eb="4">
      <t>ジョウホウ</t>
    </rPh>
    <phoneticPr fontId="2"/>
  </si>
  <si>
    <t>前職情報4
Previous employment information 4</t>
    <rPh sb="0" eb="2">
      <t>ゼンショク</t>
    </rPh>
    <rPh sb="2" eb="4">
      <t>ジョウホウ</t>
    </rPh>
    <phoneticPr fontId="2"/>
  </si>
  <si>
    <t>勤務先住所
Company Address</t>
    <phoneticPr fontId="2"/>
  </si>
  <si>
    <t xml:space="preserve">勤務先会社電話番号
Company Phone Number </t>
    <rPh sb="0" eb="2">
      <t>キンム</t>
    </rPh>
    <rPh sb="2" eb="3">
      <t>サキ</t>
    </rPh>
    <rPh sb="3" eb="5">
      <t>カイシャ</t>
    </rPh>
    <rPh sb="5" eb="9">
      <t>デンワバンゴウ</t>
    </rPh>
    <phoneticPr fontId="2"/>
  </si>
  <si>
    <t>勤務先会社電話番号
Company Phone Number</t>
    <rPh sb="0" eb="2">
      <t>キンム</t>
    </rPh>
    <rPh sb="2" eb="3">
      <t>サキ</t>
    </rPh>
    <rPh sb="3" eb="5">
      <t>カイシャ</t>
    </rPh>
    <rPh sb="5" eb="9">
      <t>デンワバンゴウ</t>
    </rPh>
    <phoneticPr fontId="2"/>
  </si>
  <si>
    <t>職責
Job Responsibilities</t>
    <rPh sb="0" eb="2">
      <t>ショクセキ</t>
    </rPh>
    <phoneticPr fontId="2"/>
  </si>
  <si>
    <t>上司(責任者)電話番号（国番号）
Supervisor (Manager) Phone Number (Country Code)</t>
    <rPh sb="0" eb="2">
      <t>ジョウシ</t>
    </rPh>
    <rPh sb="3" eb="6">
      <t>セキニンシャ</t>
    </rPh>
    <rPh sb="7" eb="9">
      <t>デンワ</t>
    </rPh>
    <rPh sb="12" eb="15">
      <t>クニバンゴウ</t>
    </rPh>
    <phoneticPr fontId="2"/>
  </si>
  <si>
    <t>責任者電話番号（国番号）
Supervisor (Manager) Phone Number (Country Code)</t>
    <rPh sb="0" eb="3">
      <t>セキニンシャ</t>
    </rPh>
    <rPh sb="8" eb="11">
      <t>クニバンゴウ</t>
    </rPh>
    <phoneticPr fontId="2"/>
  </si>
  <si>
    <t>責任者電話番号
Supervisor (Manager) Phone Number</t>
    <rPh sb="0" eb="3">
      <t>セキニンシャ</t>
    </rPh>
    <rPh sb="3" eb="7">
      <t>デンワバンゴウ</t>
    </rPh>
    <phoneticPr fontId="2"/>
  </si>
  <si>
    <t>子供
Children</t>
    <phoneticPr fontId="2"/>
  </si>
  <si>
    <t>子供情報1
Child information 1</t>
    <rPh sb="0" eb="2">
      <t>コドモ</t>
    </rPh>
    <rPh sb="2" eb="4">
      <t>ジョウホウ</t>
    </rPh>
    <phoneticPr fontId="2"/>
  </si>
  <si>
    <t>子供情報2
Child information 2</t>
    <rPh sb="0" eb="2">
      <t>コドモ</t>
    </rPh>
    <rPh sb="2" eb="4">
      <t>ジョウホウ</t>
    </rPh>
    <phoneticPr fontId="2"/>
  </si>
  <si>
    <t>子供情報3
Child information 3</t>
    <rPh sb="0" eb="2">
      <t>コドモ</t>
    </rPh>
    <rPh sb="2" eb="4">
      <t>ジョウホウ</t>
    </rPh>
    <phoneticPr fontId="2"/>
  </si>
  <si>
    <t>子供情報4
Child information 4</t>
    <rPh sb="0" eb="2">
      <t>コドモ</t>
    </rPh>
    <rPh sb="2" eb="4">
      <t>ジョウホウ</t>
    </rPh>
    <phoneticPr fontId="2"/>
  </si>
  <si>
    <t>子供情報5
Child information 5</t>
    <rPh sb="0" eb="2">
      <t>コドモ</t>
    </rPh>
    <rPh sb="2" eb="4">
      <t>ジョウホウ</t>
    </rPh>
    <phoneticPr fontId="2"/>
  </si>
  <si>
    <t>お子様は何名いらっしゃいますか？（最大5名まで記入ください。）
How many children do you have? (Please list up to 5.)</t>
    <rPh sb="1" eb="3">
      <t>コサマ</t>
    </rPh>
    <rPh sb="4" eb="5">
      <t>ナン</t>
    </rPh>
    <rPh sb="5" eb="6">
      <t>メイ</t>
    </rPh>
    <rPh sb="20" eb="21">
      <t>メイ</t>
    </rPh>
    <phoneticPr fontId="2"/>
  </si>
  <si>
    <t>お子様パスポートスペル(姓)
Child's passport spelling (surname)</t>
    <rPh sb="12" eb="13">
      <t>セイ</t>
    </rPh>
    <phoneticPr fontId="2"/>
  </si>
  <si>
    <t>お子様パスポートスペル(名)
Child's passport spelling (First name)</t>
    <rPh sb="12" eb="13">
      <t>メイ</t>
    </rPh>
    <phoneticPr fontId="2"/>
  </si>
  <si>
    <t>お子様の国籍
Child's nationality</t>
    <rPh sb="1" eb="3">
      <t>コサマ</t>
    </rPh>
    <rPh sb="4" eb="6">
      <t>コクセキ</t>
    </rPh>
    <phoneticPr fontId="2"/>
  </si>
  <si>
    <t>お子様の生年月日(年)
Child's date of birth (year)</t>
    <rPh sb="4" eb="8">
      <t>セイネンガッピ</t>
    </rPh>
    <phoneticPr fontId="2"/>
  </si>
  <si>
    <t>お子様の生年月日(月)
Child's date of birth (month)</t>
    <rPh sb="4" eb="8">
      <t>セイネンガッピ</t>
    </rPh>
    <rPh sb="9" eb="10">
      <t>ツキ</t>
    </rPh>
    <phoneticPr fontId="2"/>
  </si>
  <si>
    <t>お子様の生年月日(日)
Child's date of birth (day)</t>
    <rPh sb="4" eb="8">
      <t>セイネンガッピ</t>
    </rPh>
    <rPh sb="9" eb="10">
      <t>ヒ</t>
    </rPh>
    <phoneticPr fontId="2"/>
  </si>
  <si>
    <t>直系家族情報
Immediate family information</t>
    <phoneticPr fontId="2"/>
  </si>
  <si>
    <t>直系家族情報1
Immediate family information 1</t>
    <rPh sb="0" eb="4">
      <t>チョッケイカゾク</t>
    </rPh>
    <rPh sb="4" eb="6">
      <t>ジョウホウ</t>
    </rPh>
    <phoneticPr fontId="2"/>
  </si>
  <si>
    <t>直系家族情報2
Immediate family information 2</t>
    <rPh sb="0" eb="4">
      <t>チョッケイカゾク</t>
    </rPh>
    <rPh sb="4" eb="6">
      <t>ジョウホウ</t>
    </rPh>
    <phoneticPr fontId="2"/>
  </si>
  <si>
    <t>直系家族情報3
Immediate family information 3</t>
    <rPh sb="0" eb="4">
      <t>チョッケイカゾク</t>
    </rPh>
    <rPh sb="4" eb="6">
      <t>ジョウホウ</t>
    </rPh>
    <phoneticPr fontId="2"/>
  </si>
  <si>
    <t>直系家族情報4
Immediate family information 4</t>
    <rPh sb="0" eb="4">
      <t>チョッケイカゾク</t>
    </rPh>
    <rPh sb="4" eb="6">
      <t>ジョウホウ</t>
    </rPh>
    <phoneticPr fontId="2"/>
  </si>
  <si>
    <t>直系家族情報5
Immediate family information 5</t>
    <rPh sb="0" eb="4">
      <t>チョッケイカゾク</t>
    </rPh>
    <rPh sb="4" eb="6">
      <t>ジョウホウ</t>
    </rPh>
    <phoneticPr fontId="2"/>
  </si>
  <si>
    <t>直径家族は何名いらっしゃいますか？（最大5名まで記入ください。）
How many immediate family members do you have? (Please list up to 5.)</t>
    <rPh sb="0" eb="4">
      <t>チョッケイカゾク</t>
    </rPh>
    <rPh sb="5" eb="6">
      <t>ナン</t>
    </rPh>
    <rPh sb="6" eb="7">
      <t>メイ</t>
    </rPh>
    <rPh sb="21" eb="22">
      <t>メイ</t>
    </rPh>
    <phoneticPr fontId="2"/>
  </si>
  <si>
    <t>直系家族1氏名
Immediate family member 1 full name</t>
    <rPh sb="0" eb="4">
      <t>チョッケイカゾク</t>
    </rPh>
    <rPh sb="5" eb="7">
      <t>シメイ</t>
    </rPh>
    <phoneticPr fontId="2"/>
  </si>
  <si>
    <t>申請者との関係
Relationship to the applicant</t>
    <rPh sb="0" eb="3">
      <t>シンセイシャ</t>
    </rPh>
    <rPh sb="5" eb="7">
      <t>カンケイ</t>
    </rPh>
    <phoneticPr fontId="2"/>
  </si>
  <si>
    <t>直系家族2氏名
Immediate family member 2 full name</t>
    <rPh sb="0" eb="4">
      <t>チョッケイカゾク</t>
    </rPh>
    <rPh sb="5" eb="7">
      <t>シメイ</t>
    </rPh>
    <phoneticPr fontId="2"/>
  </si>
  <si>
    <t>直系家族3氏名
Immediate family member 3 full name</t>
    <rPh sb="0" eb="4">
      <t>チョッケイカゾク</t>
    </rPh>
    <rPh sb="5" eb="7">
      <t>シメイ</t>
    </rPh>
    <phoneticPr fontId="2"/>
  </si>
  <si>
    <t>直系家族4氏名
Immediate family member 4 full name</t>
    <rPh sb="0" eb="4">
      <t>チョッケイカゾク</t>
    </rPh>
    <rPh sb="5" eb="7">
      <t>シメイ</t>
    </rPh>
    <phoneticPr fontId="2"/>
  </si>
  <si>
    <t>直系家族5氏名
Immediate family member 5 full name</t>
    <rPh sb="0" eb="4">
      <t>チョッケイカゾク</t>
    </rPh>
    <rPh sb="5" eb="7">
      <t>シメイ</t>
    </rPh>
    <phoneticPr fontId="2"/>
  </si>
  <si>
    <t>中国での状況
Status in China</t>
    <rPh sb="0" eb="2">
      <t>チュウゴク</t>
    </rPh>
    <rPh sb="4" eb="6">
      <t>ジョウキョウ</t>
    </rPh>
    <phoneticPr fontId="2"/>
  </si>
  <si>
    <t>直近12か月以内の渡航歴記入欄
Travel history within the last 12 months section</t>
    <rPh sb="0" eb="2">
      <t>チョッキン</t>
    </rPh>
    <rPh sb="5" eb="6">
      <t>ゲツ</t>
    </rPh>
    <rPh sb="6" eb="8">
      <t>イナイ</t>
    </rPh>
    <rPh sb="9" eb="11">
      <t>トコウ</t>
    </rPh>
    <rPh sb="11" eb="12">
      <t>レキ</t>
    </rPh>
    <rPh sb="12" eb="14">
      <t>キニュウ</t>
    </rPh>
    <rPh sb="14" eb="15">
      <t>ラン</t>
    </rPh>
    <phoneticPr fontId="2"/>
  </si>
  <si>
    <t>直近12か月以内で訪問した国名はありますか ？
Have you visited any countries within the last 12 months?</t>
    <phoneticPr fontId="2"/>
  </si>
  <si>
    <t>渡航国　1
Country of travel 1</t>
    <rPh sb="0" eb="3">
      <t>トコウコク</t>
    </rPh>
    <phoneticPr fontId="2"/>
  </si>
  <si>
    <t>渡航国　2
Country of travel 2</t>
    <rPh sb="0" eb="3">
      <t>トコウコク</t>
    </rPh>
    <phoneticPr fontId="2"/>
  </si>
  <si>
    <t>渡航国　3
Country of travel 3</t>
    <rPh sb="0" eb="3">
      <t>トコウコク</t>
    </rPh>
    <phoneticPr fontId="2"/>
  </si>
  <si>
    <t>渡航国　4
Country of travel 4</t>
    <rPh sb="0" eb="3">
      <t>トコウコク</t>
    </rPh>
    <phoneticPr fontId="2"/>
  </si>
  <si>
    <t>渡航国　5
Country of travel 5</t>
    <rPh sb="0" eb="3">
      <t>トコウコク</t>
    </rPh>
    <phoneticPr fontId="2"/>
  </si>
  <si>
    <t>渡航国　6
Country of travel 6</t>
    <rPh sb="0" eb="3">
      <t>トコウコク</t>
    </rPh>
    <phoneticPr fontId="2"/>
  </si>
  <si>
    <t>渡航国　7
Country of travel 7</t>
    <rPh sb="0" eb="3">
      <t>トコウコク</t>
    </rPh>
    <phoneticPr fontId="2"/>
  </si>
  <si>
    <t>渡航国　8
Country of travel 8</t>
    <rPh sb="0" eb="3">
      <t>トコウコク</t>
    </rPh>
    <phoneticPr fontId="2"/>
  </si>
  <si>
    <t>渡航国　9
Country of travel 9</t>
    <rPh sb="0" eb="3">
      <t>トコウコク</t>
    </rPh>
    <phoneticPr fontId="2"/>
  </si>
  <si>
    <t>渡航国　10
Country of travel 10</t>
    <rPh sb="0" eb="3">
      <t>トコウコク</t>
    </rPh>
    <phoneticPr fontId="2"/>
  </si>
  <si>
    <t>渡航国　11
Country of travel 11</t>
    <rPh sb="0" eb="3">
      <t>トコウコク</t>
    </rPh>
    <phoneticPr fontId="2"/>
  </si>
  <si>
    <t>渡航国　12
Country of travel 12</t>
    <rPh sb="0" eb="3">
      <t>トコウコク</t>
    </rPh>
    <phoneticPr fontId="2"/>
  </si>
  <si>
    <t>渡航国　13
Country of travel 13</t>
    <rPh sb="0" eb="3">
      <t>トコウコク</t>
    </rPh>
    <phoneticPr fontId="2"/>
  </si>
  <si>
    <t>渡航国　14
Country of travel 14</t>
    <rPh sb="0" eb="3">
      <t>トコウコク</t>
    </rPh>
    <phoneticPr fontId="2"/>
  </si>
  <si>
    <t>渡航国　15
Country of travel 15</t>
    <rPh sb="0" eb="3">
      <t>トコウコク</t>
    </rPh>
    <phoneticPr fontId="2"/>
  </si>
  <si>
    <t>渡航国　16
Country of travel 16</t>
    <rPh sb="0" eb="3">
      <t>トコウコク</t>
    </rPh>
    <phoneticPr fontId="2"/>
  </si>
  <si>
    <t>渡航国　17
Country of travel 17</t>
    <rPh sb="0" eb="3">
      <t>トコウコク</t>
    </rPh>
    <phoneticPr fontId="2"/>
  </si>
  <si>
    <t>渡航国　18
Country of travel 18</t>
    <rPh sb="0" eb="3">
      <t>トコウコク</t>
    </rPh>
    <phoneticPr fontId="2"/>
  </si>
  <si>
    <t>渡航国　19
Country of travel 19</t>
    <rPh sb="0" eb="3">
      <t>トコウコク</t>
    </rPh>
    <phoneticPr fontId="2"/>
  </si>
  <si>
    <t>渡航国　20
Country of travel 20</t>
    <rPh sb="0" eb="3">
      <t>トコウコク</t>
    </rPh>
    <phoneticPr fontId="2"/>
  </si>
  <si>
    <t>渡航国　21
Country of travel 21</t>
    <rPh sb="0" eb="3">
      <t>トコウコク</t>
    </rPh>
    <phoneticPr fontId="2"/>
  </si>
  <si>
    <t>渡航国　22
Country of travel 22</t>
    <rPh sb="0" eb="3">
      <t>トコウコク</t>
    </rPh>
    <phoneticPr fontId="2"/>
  </si>
  <si>
    <t>渡航国　23
Country of travel 23</t>
    <rPh sb="0" eb="3">
      <t>トコウコク</t>
    </rPh>
    <phoneticPr fontId="2"/>
  </si>
  <si>
    <t>渡航国　24
Country of travel 24</t>
    <rPh sb="0" eb="3">
      <t>トコウコク</t>
    </rPh>
    <phoneticPr fontId="2"/>
  </si>
  <si>
    <t>渡航国　25
Country of travel 25</t>
    <rPh sb="0" eb="3">
      <t>トコウコク</t>
    </rPh>
    <phoneticPr fontId="2"/>
  </si>
  <si>
    <t>【日本語】</t>
    <rPh sb="1" eb="4">
      <t>ニホンゴ</t>
    </rPh>
    <phoneticPr fontId="2"/>
  </si>
  <si>
    <t>【English】</t>
    <phoneticPr fontId="2"/>
  </si>
  <si>
    <t>Jurisdiction of Application Location</t>
  </si>
  <si>
    <t>Effective March 22, 2023, applications are not accepted if your residence is outside the jurisdiction of the Chinese Embassy.</t>
  </si>
  <si>
    <t>Jurisdiction: Tokyo, Kanagawa, Chiba, Saitama, Gunma, Tochigi, Ibaraki, Nagano, Yamanashi, Shizuoka</t>
    <phoneticPr fontId="2"/>
  </si>
  <si>
    <t>Nagoya: Nagoya Consulate General and Chinese Visa Application Service Center</t>
    <phoneticPr fontId="2"/>
  </si>
  <si>
    <t>Jurisdiction: Aichi, Gifu, Fukui, Toyama, Ishikawa, Mie</t>
    <phoneticPr fontId="2"/>
  </si>
  <si>
    <t>Osaka: Osaka Consulate General and Chinese Visa Application Service Center</t>
    <phoneticPr fontId="2"/>
  </si>
  <si>
    <t>Jurisdiction: Shiga, Kyoto, Wakayama, Nara, Osaka, Hyogo, Okayama, Hiroshima, Tottori, Shimane, Kagawa, Tokushima, Ehime, Kochi</t>
    <phoneticPr fontId="2"/>
  </si>
  <si>
    <t>Fukuoka: Fukuoka Consulate General</t>
    <phoneticPr fontId="2"/>
  </si>
  <si>
    <t>Jurisdiction: Yamaguchi, Fukuoka, Saga, Oita, Miyazaki, Kumamoto, Kagoshima, Okinawa</t>
    <phoneticPr fontId="2"/>
  </si>
  <si>
    <t>form themselves and submit their applications in person.</t>
    <phoneticPr fontId="2"/>
  </si>
  <si>
    <t xml:space="preserve">Please note that we are unable to assist with applications to the following consulates due to the requirement for applicants to complete the application </t>
    <phoneticPr fontId="2"/>
  </si>
  <si>
    <t>Please be aware that the jurisdiction rules may be subject to change without prior notice due to changes in consular policy.</t>
    <phoneticPr fontId="2"/>
  </si>
  <si>
    <t>※Osaka/Fukuoka: Applications are accepted if your residence is within the jurisdiction.</t>
    <phoneticPr fontId="2"/>
  </si>
  <si>
    <t>※Tokyo/Nagoya: Applications are accepted if your residence or workplace is within the jurisdiction.</t>
    <phoneticPr fontId="2"/>
  </si>
  <si>
    <t>Tokyo: Chinese Embassy and Chinese Visa Application Service Center</t>
  </si>
  <si>
    <t>Sapporo: Sapporo Consulate General (Assistance unavailable)</t>
  </si>
  <si>
    <t>Jurisdiction: Hokkaido, Aomori, Iwate, Akita</t>
  </si>
  <si>
    <t>Niigata: Niigata Consulate General (Assistance unavailable)</t>
  </si>
  <si>
    <t>Jurisdiction: Niigata, Fukushima, Yamagata, Miyagi</t>
  </si>
  <si>
    <t>Nagasaki: Nagasaki Consulate General (Assistance unavailable)</t>
  </si>
  <si>
    <t>Jurisdiction: Nagasaki</t>
  </si>
  <si>
    <t>その他
other</t>
    <rPh sb="2" eb="3">
      <t>タ</t>
    </rPh>
    <phoneticPr fontId="2"/>
  </si>
  <si>
    <t>男(Male)</t>
    <rPh sb="0" eb="1">
      <t>オトコ</t>
    </rPh>
    <phoneticPr fontId="2"/>
  </si>
  <si>
    <t>女(Female)</t>
    <rPh sb="0" eb="1">
      <t>オンナ</t>
    </rPh>
    <phoneticPr fontId="2"/>
  </si>
  <si>
    <t>商人(Merchant)</t>
    <phoneticPr fontId="2"/>
  </si>
  <si>
    <t>会社員(Company employee)</t>
    <phoneticPr fontId="2"/>
  </si>
  <si>
    <t>芸能人(Entertainer)</t>
    <phoneticPr fontId="2"/>
  </si>
  <si>
    <t>工場作業員/農家(Factory worker/Farmer)</t>
    <phoneticPr fontId="2"/>
  </si>
  <si>
    <t>学生(Student)</t>
    <phoneticPr fontId="2"/>
  </si>
  <si>
    <t>議員(Politician)</t>
    <phoneticPr fontId="2"/>
  </si>
  <si>
    <t>政府関係者(Government official)</t>
    <phoneticPr fontId="2"/>
  </si>
  <si>
    <t>NGO非政府組織職員(NGO (Non-Governmental Organization) staff)</t>
    <phoneticPr fontId="2"/>
  </si>
  <si>
    <t>軍人(Military personnel)</t>
    <phoneticPr fontId="2"/>
  </si>
  <si>
    <t>宗教関係者(Religious worker)</t>
    <phoneticPr fontId="2"/>
  </si>
  <si>
    <t>マスコミ業界者(Media industry professional)</t>
    <phoneticPr fontId="2"/>
  </si>
  <si>
    <t>乗務員(Crew member)</t>
    <phoneticPr fontId="2"/>
  </si>
  <si>
    <t>個人事業主(Self-employed)</t>
    <phoneticPr fontId="2"/>
  </si>
  <si>
    <t>無職(Unemployed)　</t>
    <phoneticPr fontId="2"/>
  </si>
  <si>
    <t>退職者(Retiree)</t>
    <phoneticPr fontId="2"/>
  </si>
  <si>
    <t>その他(Other)</t>
    <phoneticPr fontId="2"/>
  </si>
  <si>
    <t>学者(Scholar/Academic)</t>
    <phoneticPr fontId="2"/>
  </si>
  <si>
    <t>はい(Yes)</t>
    <phoneticPr fontId="2"/>
  </si>
  <si>
    <t>いいえ(No)</t>
    <phoneticPr fontId="2"/>
  </si>
  <si>
    <t>製造業(Manufacturing)</t>
    <phoneticPr fontId="2"/>
  </si>
  <si>
    <t>金融業(Finance)</t>
    <phoneticPr fontId="2"/>
  </si>
  <si>
    <t>小売業(Retail)</t>
    <phoneticPr fontId="2"/>
  </si>
  <si>
    <t>卸売業(Wholesale)</t>
    <phoneticPr fontId="2"/>
  </si>
  <si>
    <t>運送業(Transportation)</t>
    <rPh sb="0" eb="3">
      <t>ウンソウギョウ</t>
    </rPh>
    <phoneticPr fontId="2"/>
  </si>
  <si>
    <t>商社(Trading company)</t>
    <phoneticPr fontId="2"/>
  </si>
  <si>
    <t>情報技術(Information Technology (IT))</t>
    <phoneticPr fontId="2"/>
  </si>
  <si>
    <t>3か月(3 months)</t>
    <rPh sb="2" eb="3">
      <t>ゲツ</t>
    </rPh>
    <phoneticPr fontId="2"/>
  </si>
  <si>
    <t>6か月(6 months)</t>
    <rPh sb="2" eb="3">
      <t>ゲツ</t>
    </rPh>
    <phoneticPr fontId="2"/>
  </si>
  <si>
    <t>12か月(12 months)</t>
    <rPh sb="3" eb="4">
      <t>ゲツ</t>
    </rPh>
    <phoneticPr fontId="2"/>
  </si>
  <si>
    <t>24か月(24 months)</t>
    <rPh sb="3" eb="4">
      <t>ゲツ</t>
    </rPh>
    <phoneticPr fontId="2"/>
  </si>
  <si>
    <t>シングル(Single)</t>
    <phoneticPr fontId="2"/>
  </si>
  <si>
    <t>ダブル(Double)</t>
    <phoneticPr fontId="2"/>
  </si>
  <si>
    <t>マルチプル(Multiple)</t>
    <phoneticPr fontId="2"/>
  </si>
  <si>
    <t>30日(30 days)</t>
    <rPh sb="2" eb="3">
      <t>ニチ</t>
    </rPh>
    <phoneticPr fontId="2"/>
  </si>
  <si>
    <t>60日(60 days)</t>
    <rPh sb="2" eb="3">
      <t>ヒ</t>
    </rPh>
    <phoneticPr fontId="2"/>
  </si>
  <si>
    <t>90日(90 days)</t>
    <rPh sb="2" eb="3">
      <t>ヒ</t>
    </rPh>
    <phoneticPr fontId="2"/>
  </si>
  <si>
    <t>180日(180 days)</t>
    <rPh sb="3" eb="4">
      <t>ニチ</t>
    </rPh>
    <phoneticPr fontId="2"/>
  </si>
  <si>
    <t>365日(365 days)</t>
    <rPh sb="3" eb="4">
      <t>ニチ</t>
    </rPh>
    <phoneticPr fontId="2"/>
  </si>
  <si>
    <t>加急(Express)</t>
    <rPh sb="0" eb="1">
      <t>カ</t>
    </rPh>
    <rPh sb="1" eb="2">
      <t>キュウ</t>
    </rPh>
    <phoneticPr fontId="2"/>
  </si>
  <si>
    <t>普通(Normal)</t>
    <rPh sb="0" eb="2">
      <t>フツウ</t>
    </rPh>
    <phoneticPr fontId="2"/>
  </si>
  <si>
    <t>同意する(I agree)</t>
    <rPh sb="0" eb="2">
      <t>ドウイ</t>
    </rPh>
    <phoneticPr fontId="2"/>
  </si>
  <si>
    <t>同意しない(I disagree)</t>
    <rPh sb="0" eb="2">
      <t>ドウイ</t>
    </rPh>
    <phoneticPr fontId="2"/>
  </si>
  <si>
    <t>東京(Tokyo)</t>
    <rPh sb="0" eb="2">
      <t>トウキョウ</t>
    </rPh>
    <phoneticPr fontId="2"/>
  </si>
  <si>
    <t>名古屋(Nagoya)</t>
    <rPh sb="0" eb="3">
      <t>ナゴヤ</t>
    </rPh>
    <phoneticPr fontId="2"/>
  </si>
  <si>
    <t>大阪(Osaka)</t>
    <rPh sb="0" eb="2">
      <t>オオサカ</t>
    </rPh>
    <phoneticPr fontId="2"/>
  </si>
  <si>
    <t>福岡(Fukuoka)</t>
    <rPh sb="0" eb="2">
      <t>フクオカ</t>
    </rPh>
    <phoneticPr fontId="2"/>
  </si>
  <si>
    <t>中国(China)</t>
    <rPh sb="0" eb="2">
      <t>チュウゴク</t>
    </rPh>
    <phoneticPr fontId="2"/>
  </si>
  <si>
    <t>中国以外(Countries other than China)</t>
    <rPh sb="0" eb="2">
      <t>チュウゴク</t>
    </rPh>
    <rPh sb="2" eb="4">
      <t>イガイ</t>
    </rPh>
    <phoneticPr fontId="2"/>
  </si>
  <si>
    <t>普通(Ordinary)</t>
    <rPh sb="0" eb="2">
      <t>フツウ</t>
    </rPh>
    <phoneticPr fontId="2"/>
  </si>
  <si>
    <t>外交(Diplomatic)</t>
    <rPh sb="0" eb="2">
      <t>ガイコウ</t>
    </rPh>
    <phoneticPr fontId="2"/>
  </si>
  <si>
    <t>公用(Official)</t>
    <rPh sb="0" eb="2">
      <t>コウヨウ</t>
    </rPh>
    <phoneticPr fontId="2"/>
  </si>
  <si>
    <t>特別(Special)</t>
    <rPh sb="0" eb="2">
      <t>トクベツ</t>
    </rPh>
    <phoneticPr fontId="2"/>
  </si>
  <si>
    <t>中国国民(Chinese citizen)</t>
    <phoneticPr fontId="2"/>
  </si>
  <si>
    <t>永住居留(Permanent residence)</t>
    <phoneticPr fontId="2"/>
  </si>
  <si>
    <t>非就労許可所持者{有効期限180日から5年間}(Non-Work Permit Holder [Valid for 180 days to 5 years])</t>
    <rPh sb="0" eb="1">
      <t>ヒ</t>
    </rPh>
    <rPh sb="1" eb="3">
      <t>シュウロウ</t>
    </rPh>
    <rPh sb="3" eb="5">
      <t>キョカ</t>
    </rPh>
    <rPh sb="5" eb="8">
      <t>ショジシャ</t>
    </rPh>
    <rPh sb="9" eb="13">
      <t>ユウコウキゲン</t>
    </rPh>
    <rPh sb="16" eb="17">
      <t>ヒ</t>
    </rPh>
    <rPh sb="20" eb="22">
      <t>ネンカン</t>
    </rPh>
    <phoneticPr fontId="2"/>
  </si>
  <si>
    <t>はい、下に詳細をご記入ください(If yes, please specify)</t>
    <rPh sb="3" eb="4">
      <t>シタ</t>
    </rPh>
    <phoneticPr fontId="2"/>
  </si>
  <si>
    <t>就労許可所持者{有効期限90日から5年間}((Work Permit Holder [Valid for 90 days to 5 years])</t>
    <rPh sb="0" eb="2">
      <t>シュウロウ</t>
    </rPh>
    <rPh sb="2" eb="4">
      <t>キョカ</t>
    </rPh>
    <rPh sb="4" eb="6">
      <t>ショジ</t>
    </rPh>
    <rPh sb="8" eb="10">
      <t>ユウコウ</t>
    </rPh>
    <rPh sb="10" eb="12">
      <t>キゲン</t>
    </rPh>
    <rPh sb="13" eb="14">
      <t>ヒ</t>
    </rPh>
    <rPh sb="17" eb="19">
      <t>ネンカン</t>
    </rPh>
    <phoneticPr fontId="2"/>
  </si>
  <si>
    <t>就労ビザ{有効期限が90日未満}(Work Visa {Valid for less than 90 days})</t>
    <rPh sb="0" eb="2">
      <t>シュウロウ</t>
    </rPh>
    <rPh sb="5" eb="9">
      <t>ユウコウキゲン</t>
    </rPh>
    <rPh sb="12" eb="13">
      <t>ヒ</t>
    </rPh>
    <rPh sb="13" eb="15">
      <t>ミマン</t>
    </rPh>
    <phoneticPr fontId="2"/>
  </si>
  <si>
    <t>非就労ビザ{有効期限が180日未満}(Non-Work Visa {Valid for less than 180 days})</t>
    <rPh sb="0" eb="1">
      <t>ヒ</t>
    </rPh>
    <rPh sb="1" eb="3">
      <t>シュウロウ</t>
    </rPh>
    <rPh sb="6" eb="10">
      <t>ユウコウキゲン</t>
    </rPh>
    <rPh sb="14" eb="15">
      <t>ヒ</t>
    </rPh>
    <rPh sb="15" eb="17">
      <t>ミマン</t>
    </rPh>
    <phoneticPr fontId="2"/>
  </si>
  <si>
    <t>居留_Residence</t>
    <phoneticPr fontId="2"/>
  </si>
  <si>
    <t>停留_Temporarystay</t>
    <phoneticPr fontId="2"/>
  </si>
  <si>
    <t>咨洵(Counsulting)</t>
    <phoneticPr fontId="2"/>
  </si>
  <si>
    <t>服務(Service)</t>
    <phoneticPr fontId="2"/>
  </si>
  <si>
    <t>いいえ_No</t>
    <phoneticPr fontId="2"/>
  </si>
  <si>
    <t>はい(申請者と同じ住所で登録します）_Yes, registering with applicant's address</t>
    <phoneticPr fontId="2"/>
  </si>
  <si>
    <t>Japan</t>
    <phoneticPr fontId="2"/>
  </si>
  <si>
    <t xml:space="preserve">査証申請代行をJTB-CWTにご依頼されるにあたり、以下の「個人情報の取扱について」をご一読いただき、内容について、同意していただいたうえで、ご記入ください。
</t>
    <phoneticPr fontId="2"/>
  </si>
  <si>
    <t>個人情報の取扱について
お客様の個人情報は、この度の査証申請代行のために、当社において正当な事業遂行の範囲内で大使館に提供いたします。
お客様がご自身の個人情報を当社に提供されるか否かはお客様の判断によりますが、もしご提供されない場合には、適切なサービスが提供できない場合がありますので予めご了承下さい。
当社は、業務の一部を外部に委託しています。業務委託先に対しては、個人情報を預けることがあります。この場合、個人情報を適切に取り扱っていると認められる委託先を選定し、
契約等において個人情報の適正管理・機密保持などによりお客様の個人情報の漏洩防止に必要な事項を取決め、適切な管理を実施させます。
その他の詳細については、当社ウェブサイトの「個人情報の取扱について」をご確認ください
_x000B_https://www.jtb-cwt.com/privacy/personal.html
※個人情報保護方針に関するお問合せ窓口　（株）JTBビジネストラベルソリューションズ人事総務部　TEL: 03-5548-8200</t>
    <phoneticPr fontId="2"/>
  </si>
  <si>
    <t xml:space="preserve">Before requesting JTB-CWT to handle your visa application on your behalf, please read the following "Handling of Personal Information" carefully. </t>
    <phoneticPr fontId="2"/>
  </si>
  <si>
    <t>After agreeing to the contents, please proceed with filling out the form.</t>
    <phoneticPr fontId="2"/>
  </si>
  <si>
    <t>Handling of Personal Information 
 Your personal information will be provided to the embassy by our company within the scope of legitimate business operations for the purpose of this visa application agency service.
 It is your decision whether or not to provide your personal information to our company. However, please be aware that if you do not provide it, we may not be able to offer appropriate services. 
 Our company outsources part of our operations. We may entrust personal information to our outsourcing partners. In such cases, we will select contractors who are deemed to handle personal information appropriately, and we will make necessary arrangements to prevent leakage of your personal information through contracts, etc., including proper management and confidentiality of personal information, and ensure appropriate management. 
 For other details, please refer to "Handling of Personal Information" on our company website: https://www.jtb-cwt.com/privacy/personal.html
 *Contact for inquiries regarding privacy policy: 
 Human Resources and General Affairs Department, JTB Business Travel Solutions, Inc. TEL: 03-5548-8200</t>
    <phoneticPr fontId="2"/>
  </si>
  <si>
    <t>2025/04/10現在</t>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</si>
</sst>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0000"/>
    <numFmt numFmtId="179" formatCode="0.00_);[Red]\(0.00\)"/>
  </numFmts>
  <fonts count="60">
    <font>
      <sz val="11"/>
      <color theme="1"/>
      <name val="游ゴシック"/>
      <family val="2"/>
      <charset val="128"/>
      <scheme val="minor"/>
    </font>
    <font>
      <sz val="11"/>
      <color theme="1"/>
      <name val="Meiryo UI"/>
      <family val="3"/>
      <charset val="128"/>
    </font>
    <font>
      <sz val="6"/>
      <name val="游ゴシック"/>
      <family val="2"/>
      <charset val="128"/>
      <scheme val="minor"/>
    </font>
    <font>
      <sz val="11"/>
      <name val="ＭＳ Ｐゴシック"/>
      <family val="3"/>
      <charset val="128"/>
    </font>
    <font>
      <b/>
      <sz val="11"/>
      <color rgb="FFFF0000"/>
      <name val="Meiryo UI"/>
      <family val="3"/>
      <charset val="128"/>
    </font>
    <font>
      <b/>
      <sz val="12"/>
      <color theme="0"/>
      <name val="Meiryo UI"/>
      <family val="3"/>
      <charset val="128"/>
    </font>
    <font>
      <sz val="12"/>
      <color theme="1"/>
      <name val="Meiryo UI"/>
      <family val="3"/>
      <charset val="128"/>
    </font>
    <font>
      <b/>
      <sz val="14"/>
      <color theme="0"/>
      <name val="Meiryo UI"/>
      <family val="3"/>
      <charset val="128"/>
    </font>
    <font>
      <sz val="14"/>
      <color theme="1"/>
      <name val="Meiryo UI"/>
      <family val="3"/>
      <charset val="128"/>
    </font>
    <font>
      <sz val="14"/>
      <name val="Meiryo UI"/>
      <family val="3"/>
      <charset val="128"/>
    </font>
    <font>
      <sz val="12"/>
      <color theme="0"/>
      <name val="Meiryo UI"/>
      <family val="3"/>
      <charset val="128"/>
    </font>
    <font>
      <sz val="14"/>
      <color theme="0"/>
      <name val="Meiryo UI"/>
      <family val="3"/>
      <charset val="128"/>
    </font>
    <font>
      <b/>
      <sz val="14"/>
      <color rgb="FFFF0000"/>
      <name val="Meiryo UI"/>
      <family val="3"/>
      <charset val="128"/>
    </font>
    <font>
      <sz val="16"/>
      <color theme="1"/>
      <name val="Meiryo UI"/>
      <family val="3"/>
      <charset val="128"/>
    </font>
    <font>
      <b/>
      <sz val="16"/>
      <color rgb="FFFF0000"/>
      <name val="Meiryo UI"/>
      <family val="3"/>
      <charset val="128"/>
    </font>
    <font>
      <b/>
      <sz val="12"/>
      <color rgb="FFFF0000"/>
      <name val="ＭＳ Ｐゴシック"/>
      <family val="3"/>
      <charset val="128"/>
    </font>
    <font>
      <b/>
      <sz val="12"/>
      <color rgb="FF000000"/>
      <name val="ＭＳ Ｐゴシック"/>
      <family val="3"/>
      <charset val="128"/>
    </font>
    <font>
      <u/>
      <sz val="11"/>
      <color theme="10"/>
      <name val="游ゴシック"/>
      <family val="2"/>
      <charset val="128"/>
      <scheme val="minor"/>
    </font>
    <font>
      <sz val="16"/>
      <color rgb="FFFF0000"/>
      <name val="Meiryo UI"/>
      <family val="3"/>
      <charset val="128"/>
    </font>
    <font>
      <sz val="11"/>
      <name val="Meiryo UI"/>
      <family val="3"/>
      <charset val="128"/>
    </font>
    <font>
      <sz val="11"/>
      <color theme="1"/>
      <name val="游ゴシック"/>
      <family val="2"/>
      <charset val="128"/>
    </font>
    <font>
      <sz val="11"/>
      <name val="游ゴシック"/>
      <family val="3"/>
      <charset val="128"/>
      <scheme val="minor"/>
    </font>
    <font>
      <sz val="6"/>
      <name val="游ゴシック"/>
      <family val="2"/>
      <charset val="128"/>
    </font>
    <font>
      <sz val="11"/>
      <color rgb="FF000000"/>
      <name val="游ゴシック"/>
      <family val="3"/>
      <charset val="128"/>
      <scheme val="minor"/>
    </font>
    <font>
      <sz val="11"/>
      <color theme="1"/>
      <name val="游ゴシック"/>
      <family val="3"/>
      <charset val="128"/>
      <scheme val="minor"/>
    </font>
    <font>
      <sz val="11"/>
      <name val="Source Han Sans CN,arial,sans-s"/>
      <family val="2"/>
    </font>
    <font>
      <b/>
      <sz val="11"/>
      <color theme="0"/>
      <name val="游ゴシック"/>
      <family val="2"/>
      <charset val="128"/>
      <scheme val="minor"/>
    </font>
    <font>
      <sz val="9"/>
      <color theme="0"/>
      <name val="Meiryo UI"/>
      <family val="3"/>
      <charset val="128"/>
    </font>
    <font>
      <b/>
      <sz val="12"/>
      <color rgb="FFFF0000"/>
      <name val="Calibri"/>
      <family val="2"/>
    </font>
    <font>
      <b/>
      <u/>
      <sz val="12"/>
      <color rgb="FFFF0000"/>
      <name val="ＭＳ Ｐゴシック"/>
      <family val="3"/>
      <charset val="128"/>
    </font>
    <font>
      <b/>
      <sz val="12"/>
      <color theme="1"/>
      <name val="游ゴシック"/>
      <family val="2"/>
      <charset val="128"/>
      <scheme val="minor"/>
    </font>
    <font>
      <sz val="14"/>
      <color theme="10"/>
      <name val="Meiryo UI"/>
      <family val="3"/>
      <charset val="128"/>
    </font>
    <font>
      <sz val="14"/>
      <color rgb="FFFF0000"/>
      <name val="Meiryo UI"/>
      <family val="3"/>
      <charset val="128"/>
    </font>
    <font>
      <sz val="22"/>
      <color theme="1"/>
      <name val="Meiryo UI"/>
      <family val="3"/>
      <charset val="128"/>
    </font>
    <font>
      <b/>
      <sz val="22"/>
      <color theme="0"/>
      <name val="Meiryo UI"/>
      <family val="3"/>
      <charset val="128"/>
    </font>
    <font>
      <sz val="20"/>
      <color theme="1"/>
      <name val="Meiryo UI"/>
      <family val="3"/>
      <charset val="128"/>
    </font>
    <font>
      <sz val="22"/>
      <color rgb="FFFF0000"/>
      <name val="Meiryo UI"/>
      <family val="3"/>
      <charset val="128"/>
    </font>
    <font>
      <sz val="48"/>
      <color theme="1"/>
      <name val="Meiryo UI"/>
      <family val="3"/>
      <charset val="128"/>
    </font>
    <font>
      <sz val="28"/>
      <color theme="1"/>
      <name val="Meiryo UI"/>
      <family val="3"/>
      <charset val="128"/>
    </font>
    <font>
      <u/>
      <sz val="22"/>
      <color theme="10"/>
      <name val="Meiryo UI"/>
      <family val="3"/>
      <charset val="128"/>
    </font>
    <font>
      <sz val="24"/>
      <name val="Meiryo UI"/>
      <family val="3"/>
      <charset val="128"/>
    </font>
    <font>
      <b/>
      <sz val="12"/>
      <color indexed="81"/>
      <name val="MS P ゴシック"/>
      <family val="3"/>
      <charset val="128"/>
    </font>
    <font>
      <sz val="12"/>
      <color indexed="81"/>
      <name val="MS P ゴシック"/>
      <family val="3"/>
      <charset val="128"/>
    </font>
    <font>
      <sz val="9"/>
      <color indexed="81"/>
      <name val="MS P ゴシック"/>
      <family val="3"/>
      <charset val="128"/>
    </font>
    <font>
      <b/>
      <sz val="11"/>
      <color indexed="81"/>
      <name val="MS P ゴシック"/>
      <family val="3"/>
      <charset val="128"/>
    </font>
    <font>
      <sz val="11"/>
      <color indexed="81"/>
      <name val="MS P ゴシック"/>
      <family val="3"/>
      <charset val="128"/>
    </font>
    <font>
      <b/>
      <sz val="22"/>
      <color rgb="FFFF0000"/>
      <name val="Meiryo UI"/>
      <family val="3"/>
      <charset val="128"/>
    </font>
    <font>
      <sz val="48"/>
      <name val="Meiryo UI"/>
      <family val="3"/>
      <charset val="128"/>
    </font>
    <font>
      <sz val="22"/>
      <name val="Meiryo UI"/>
      <family val="3"/>
      <charset val="128"/>
    </font>
    <font>
      <u/>
      <sz val="28"/>
      <color theme="10"/>
      <name val="游ゴシック"/>
      <family val="2"/>
      <charset val="128"/>
      <scheme val="minor"/>
    </font>
    <font>
      <u/>
      <sz val="24"/>
      <color theme="10"/>
      <name val="游ゴシック"/>
      <family val="2"/>
      <charset val="128"/>
      <scheme val="minor"/>
    </font>
    <font>
      <u/>
      <sz val="22"/>
      <color theme="10"/>
      <name val="游ゴシック"/>
      <family val="2"/>
      <charset val="128"/>
      <scheme val="minor"/>
    </font>
    <font>
      <sz val="11"/>
      <name val="Century"/>
      <family val="1"/>
    </font>
    <font>
      <b/>
      <sz val="11"/>
      <color theme="1"/>
      <name val="Meiryo UI"/>
      <family val="3"/>
      <charset val="128"/>
    </font>
    <font>
      <b/>
      <sz val="16.5"/>
      <color theme="1"/>
      <name val="Segoe UI"/>
      <family val="2"/>
    </font>
    <font>
      <sz val="11"/>
      <color theme="1"/>
      <name val="Meiryo UI"/>
      <family val="3"/>
      <charset val="128"/>
    </font>
    <font>
      <b/>
      <sz val="12"/>
      <color rgb="FFFF0000"/>
      <name val="Meiryo UI"/>
      <family val="3"/>
      <charset val="128"/>
    </font>
    <font>
      <b/>
      <sz val="12"/>
      <color theme="1"/>
      <name val="Meiryo UI"/>
      <family val="3"/>
      <charset val="128"/>
    </font>
    <font>
      <b/>
      <sz val="11"/>
      <color rgb="FF000000"/>
      <name val="Meiryo UI"/>
      <family val="3"/>
      <charset val="128"/>
    </font>
    <font>
      <b/>
      <sz val="11"/>
      <name val="Meiryo UI"/>
      <family val="3"/>
      <charset val="128"/>
    </font>
  </fonts>
  <fills count="20">
    <fill>
      <patternFill patternType="none"/>
    </fill>
    <fill>
      <patternFill patternType="gray125"/>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34998626667073579"/>
        <bgColor theme="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tint="-0.249977111117893"/>
        <bgColor theme="4"/>
      </patternFill>
    </fill>
    <fill>
      <patternFill patternType="solid">
        <fgColor theme="0" tint="-0.249977111117893"/>
        <bgColor indexed="64"/>
      </patternFill>
    </fill>
    <fill>
      <patternFill patternType="solid">
        <fgColor theme="4" tint="0.79998168889431442"/>
        <bgColor theme="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249977111117893"/>
        <bgColor theme="4"/>
      </patternFill>
    </fill>
    <fill>
      <patternFill patternType="solid">
        <fgColor rgb="FFFFC000"/>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rgb="FFFF99FF"/>
        <bgColor indexed="64"/>
      </patternFill>
    </fill>
    <fill>
      <patternFill patternType="solid">
        <fgColor rgb="FF92D050"/>
        <bgColor indexed="64"/>
      </patternFill>
    </fill>
    <fill>
      <patternFill patternType="solid">
        <fgColor rgb="FFFFCCFF"/>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diagonal/>
    </border>
    <border>
      <left/>
      <right/>
      <top style="thin">
        <color theme="4" tint="0.39997558519241921"/>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top/>
      <bottom style="thin">
        <color indexed="64"/>
      </bottom>
      <diagonal/>
    </border>
    <border>
      <left/>
      <right style="thin">
        <color indexed="64"/>
      </right>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diagonal/>
    </border>
    <border>
      <left/>
      <right style="thick">
        <color indexed="64"/>
      </right>
      <top/>
      <bottom/>
      <diagonal/>
    </border>
    <border>
      <left style="thick">
        <color indexed="64"/>
      </left>
      <right style="thin">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ck">
        <color indexed="64"/>
      </left>
      <right/>
      <top/>
      <bottom/>
      <diagonal/>
    </border>
    <border>
      <left style="thick">
        <color indexed="64"/>
      </left>
      <right/>
      <top style="medium">
        <color indexed="64"/>
      </top>
      <bottom/>
      <diagonal/>
    </border>
    <border>
      <left style="thick">
        <color indexed="64"/>
      </left>
      <right/>
      <top/>
      <bottom style="medium">
        <color indexed="64"/>
      </bottom>
      <diagonal/>
    </border>
    <border>
      <left/>
      <right style="thick">
        <color indexed="64"/>
      </right>
      <top style="medium">
        <color indexed="64"/>
      </top>
      <bottom/>
      <diagonal/>
    </border>
    <border>
      <left style="thick">
        <color indexed="64"/>
      </left>
      <right/>
      <top/>
      <bottom style="thick">
        <color indexed="64"/>
      </bottom>
      <diagonal/>
    </border>
    <border>
      <left style="medium">
        <color indexed="64"/>
      </left>
      <right style="thin">
        <color indexed="64"/>
      </right>
      <top/>
      <bottom style="thick">
        <color indexed="64"/>
      </bottom>
      <diagonal/>
    </border>
    <border>
      <left style="thick">
        <color indexed="64"/>
      </left>
      <right/>
      <top style="thin">
        <color indexed="64"/>
      </top>
      <bottom/>
      <diagonal/>
    </border>
    <border>
      <left/>
      <right style="thin">
        <color indexed="64"/>
      </right>
      <top style="dotted">
        <color indexed="64"/>
      </top>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5">
    <xf numFmtId="0" fontId="0" fillId="0" borderId="0">
      <alignment vertical="center"/>
    </xf>
    <xf numFmtId="0" fontId="3" fillId="0" borderId="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2" fillId="0" borderId="0"/>
  </cellStyleXfs>
  <cellXfs count="330">
    <xf numFmtId="0" fontId="0" fillId="0" borderId="0" xfId="0">
      <alignment vertical="center"/>
    </xf>
    <xf numFmtId="0" fontId="1" fillId="0" borderId="0" xfId="0" applyFont="1">
      <alignment vertical="center"/>
    </xf>
    <xf numFmtId="0" fontId="3" fillId="0" borderId="0" xfId="1">
      <alignment vertical="center"/>
    </xf>
    <xf numFmtId="0" fontId="0" fillId="2" borderId="0" xfId="0" applyFill="1">
      <alignment vertical="center"/>
    </xf>
    <xf numFmtId="0" fontId="6" fillId="0" borderId="0" xfId="0" applyFont="1">
      <alignment vertical="center"/>
    </xf>
    <xf numFmtId="0" fontId="6" fillId="0" borderId="0" xfId="0" applyFont="1" applyAlignment="1">
      <alignment horizontal="left" vertical="center" wrapText="1"/>
    </xf>
    <xf numFmtId="0" fontId="8" fillId="0" borderId="0" xfId="0" applyFont="1" applyAlignment="1">
      <alignment vertical="center" wrapText="1"/>
    </xf>
    <xf numFmtId="0" fontId="8" fillId="0" borderId="0" xfId="0" applyFont="1">
      <alignment vertical="center"/>
    </xf>
    <xf numFmtId="0" fontId="5" fillId="5" borderId="1" xfId="0" applyFont="1" applyFill="1" applyBorder="1" applyAlignment="1">
      <alignment horizontal="center" vertical="center"/>
    </xf>
    <xf numFmtId="0" fontId="10" fillId="6" borderId="1" xfId="0" applyFont="1" applyFill="1" applyBorder="1">
      <alignment vertical="center"/>
    </xf>
    <xf numFmtId="0" fontId="10" fillId="6" borderId="1" xfId="0" applyFont="1" applyFill="1" applyBorder="1" applyAlignment="1">
      <alignment horizontal="left" vertical="center" wrapText="1"/>
    </xf>
    <xf numFmtId="0" fontId="10" fillId="6" borderId="1" xfId="0" quotePrefix="1" applyFont="1" applyFill="1" applyBorder="1" applyAlignment="1">
      <alignment horizontal="left" vertical="center" wrapText="1"/>
    </xf>
    <xf numFmtId="0" fontId="7" fillId="3" borderId="1" xfId="0" applyFont="1" applyFill="1" applyBorder="1">
      <alignment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8" fillId="4" borderId="1" xfId="0" applyFont="1" applyFill="1" applyBorder="1">
      <alignment vertical="center"/>
    </xf>
    <xf numFmtId="0" fontId="12" fillId="0" borderId="0" xfId="0" applyFont="1">
      <alignment vertical="center"/>
    </xf>
    <xf numFmtId="0" fontId="8" fillId="0" borderId="1" xfId="0" applyFont="1" applyBorder="1" applyAlignment="1">
      <alignment vertical="center" wrapText="1"/>
    </xf>
    <xf numFmtId="0" fontId="13" fillId="0" borderId="1" xfId="0" applyFont="1" applyBorder="1" applyAlignment="1">
      <alignment vertical="center" wrapText="1"/>
    </xf>
    <xf numFmtId="0" fontId="13" fillId="0" borderId="0" xfId="0" applyFont="1">
      <alignment vertical="center"/>
    </xf>
    <xf numFmtId="0" fontId="8" fillId="4" borderId="1" xfId="0" applyFont="1" applyFill="1" applyBorder="1" applyAlignment="1">
      <alignment vertical="center" wrapText="1"/>
    </xf>
    <xf numFmtId="0" fontId="5" fillId="5" borderId="1" xfId="0" applyFont="1" applyFill="1" applyBorder="1" applyAlignment="1">
      <alignment horizontal="left" vertical="center"/>
    </xf>
    <xf numFmtId="0" fontId="14" fillId="2" borderId="0" xfId="0" applyFont="1" applyFill="1" applyAlignment="1">
      <alignment horizontal="left" vertical="center"/>
    </xf>
    <xf numFmtId="0" fontId="8" fillId="0" borderId="0" xfId="0" applyFont="1" applyAlignment="1">
      <alignment horizontal="center" vertical="center"/>
    </xf>
    <xf numFmtId="0" fontId="7" fillId="8" borderId="1" xfId="0" applyFont="1" applyFill="1" applyBorder="1" applyAlignment="1">
      <alignment horizontal="center" vertical="center" wrapText="1"/>
    </xf>
    <xf numFmtId="0" fontId="8" fillId="9" borderId="0" xfId="0" applyFont="1" applyFill="1">
      <alignment vertical="center"/>
    </xf>
    <xf numFmtId="0" fontId="8" fillId="4" borderId="5" xfId="0" applyFont="1" applyFill="1" applyBorder="1">
      <alignment vertical="center"/>
    </xf>
    <xf numFmtId="0" fontId="8" fillId="4" borderId="6" xfId="0" applyFont="1" applyFill="1" applyBorder="1" applyAlignment="1">
      <alignment vertical="center" wrapText="1"/>
    </xf>
    <xf numFmtId="0" fontId="8" fillId="0" borderId="6" xfId="0" applyFont="1" applyBorder="1" applyAlignment="1">
      <alignment vertical="center" wrapText="1"/>
    </xf>
    <xf numFmtId="0" fontId="7" fillId="3" borderId="2" xfId="0" applyFont="1" applyFill="1" applyBorder="1" applyAlignment="1">
      <alignment horizontal="center" vertical="center"/>
    </xf>
    <xf numFmtId="177" fontId="10" fillId="6" borderId="1" xfId="0" applyNumberFormat="1" applyFont="1" applyFill="1" applyBorder="1" applyAlignment="1">
      <alignment horizontal="left" vertical="center" wrapText="1"/>
    </xf>
    <xf numFmtId="176" fontId="10" fillId="6" borderId="1" xfId="0" applyNumberFormat="1" applyFont="1" applyFill="1" applyBorder="1" applyAlignment="1">
      <alignment horizontal="left" vertical="center" wrapText="1"/>
    </xf>
    <xf numFmtId="0" fontId="9" fillId="6" borderId="1" xfId="0" applyFont="1" applyFill="1" applyBorder="1" applyAlignment="1" applyProtection="1">
      <alignment horizontal="left" vertical="center"/>
      <protection locked="0"/>
    </xf>
    <xf numFmtId="49" fontId="9" fillId="6" borderId="1" xfId="0" applyNumberFormat="1" applyFont="1" applyFill="1" applyBorder="1" applyAlignment="1" applyProtection="1">
      <alignment horizontal="left" vertical="center"/>
      <protection locked="0"/>
    </xf>
    <xf numFmtId="178" fontId="9" fillId="6" borderId="1" xfId="0" applyNumberFormat="1" applyFont="1" applyFill="1" applyBorder="1" applyAlignment="1" applyProtection="1">
      <alignment horizontal="left" vertical="center"/>
      <protection locked="0"/>
    </xf>
    <xf numFmtId="0" fontId="7" fillId="8" borderId="0" xfId="0" applyFont="1" applyFill="1" applyAlignment="1">
      <alignment horizontal="center" vertical="center" wrapText="1"/>
    </xf>
    <xf numFmtId="0" fontId="0" fillId="4" borderId="7" xfId="0" applyFill="1" applyBorder="1">
      <alignment vertical="center"/>
    </xf>
    <xf numFmtId="0" fontId="0" fillId="0" borderId="7" xfId="0" applyBorder="1">
      <alignment vertical="center"/>
    </xf>
    <xf numFmtId="0" fontId="18" fillId="2" borderId="0" xfId="0" applyFont="1" applyFill="1" applyAlignment="1">
      <alignment horizontal="left" vertical="center"/>
    </xf>
    <xf numFmtId="0" fontId="19" fillId="6" borderId="1" xfId="3" applyFont="1" applyFill="1" applyBorder="1" applyAlignment="1" applyProtection="1">
      <alignment horizontal="left" vertical="center"/>
      <protection locked="0"/>
    </xf>
    <xf numFmtId="0" fontId="9" fillId="10" borderId="2" xfId="0" applyFont="1" applyFill="1" applyBorder="1" applyAlignment="1">
      <alignment horizontal="center" vertical="center"/>
    </xf>
    <xf numFmtId="177" fontId="9" fillId="6" borderId="1" xfId="0" applyNumberFormat="1" applyFont="1" applyFill="1" applyBorder="1" applyAlignment="1" applyProtection="1">
      <alignment horizontal="left" vertical="center"/>
      <protection locked="0"/>
    </xf>
    <xf numFmtId="0" fontId="1" fillId="6" borderId="1" xfId="0" applyFont="1" applyFill="1" applyBorder="1" applyProtection="1">
      <alignment vertical="center"/>
      <protection locked="0"/>
    </xf>
    <xf numFmtId="0" fontId="21" fillId="0" borderId="0" xfId="0" applyFont="1">
      <alignment vertical="center"/>
    </xf>
    <xf numFmtId="0" fontId="0" fillId="0" borderId="0" xfId="0" applyAlignment="1">
      <alignment vertical="center" wrapText="1"/>
    </xf>
    <xf numFmtId="0" fontId="20"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1" fillId="4" borderId="7" xfId="0" applyFont="1" applyFill="1" applyBorder="1">
      <alignment vertical="center"/>
    </xf>
    <xf numFmtId="0" fontId="21" fillId="0" borderId="7" xfId="0" applyFont="1" applyBorder="1">
      <alignment vertical="center"/>
    </xf>
    <xf numFmtId="0" fontId="21" fillId="0" borderId="0" xfId="1" applyFont="1">
      <alignment vertical="center"/>
    </xf>
    <xf numFmtId="0" fontId="0" fillId="4" borderId="8" xfId="0" applyFill="1" applyBorder="1">
      <alignment vertical="center"/>
    </xf>
    <xf numFmtId="0" fontId="0" fillId="0" borderId="8" xfId="0" applyBorder="1">
      <alignment vertical="center"/>
    </xf>
    <xf numFmtId="0" fontId="9" fillId="6" borderId="1" xfId="0" applyFont="1" applyFill="1" applyBorder="1" applyProtection="1">
      <alignment vertical="center"/>
      <protection locked="0"/>
    </xf>
    <xf numFmtId="176" fontId="9" fillId="6" borderId="1" xfId="0" applyNumberFormat="1" applyFont="1" applyFill="1" applyBorder="1" applyAlignment="1" applyProtection="1">
      <alignment horizontal="left" vertical="center"/>
      <protection locked="0"/>
    </xf>
    <xf numFmtId="0" fontId="10" fillId="5" borderId="1" xfId="0" applyFont="1" applyFill="1" applyBorder="1" applyAlignment="1">
      <alignment horizontal="left" vertical="center"/>
    </xf>
    <xf numFmtId="0" fontId="10" fillId="6" borderId="1" xfId="0" applyFont="1" applyFill="1" applyBorder="1" applyAlignment="1">
      <alignment horizontal="left" vertical="center"/>
    </xf>
    <xf numFmtId="0" fontId="4" fillId="0" borderId="1" xfId="0" applyFont="1" applyBorder="1">
      <alignment vertical="center"/>
    </xf>
    <xf numFmtId="0" fontId="13" fillId="7" borderId="1" xfId="0" applyFont="1" applyFill="1" applyBorder="1" applyAlignment="1">
      <alignment vertical="center" wrapText="1"/>
    </xf>
    <xf numFmtId="0" fontId="1" fillId="0" borderId="0" xfId="0" applyFont="1" applyAlignment="1">
      <alignment horizontal="left" vertical="center"/>
    </xf>
    <xf numFmtId="0" fontId="10" fillId="5" borderId="1" xfId="0" applyFont="1" applyFill="1" applyBorder="1" applyAlignment="1" applyProtection="1">
      <alignment horizontal="left" vertical="center"/>
      <protection locked="0"/>
    </xf>
    <xf numFmtId="0" fontId="8" fillId="0" borderId="1" xfId="0" applyFont="1" applyBorder="1" applyAlignment="1">
      <alignment horizontal="center" vertical="center" wrapText="1"/>
    </xf>
    <xf numFmtId="0" fontId="11" fillId="3" borderId="1" xfId="0" applyFont="1" applyFill="1" applyBorder="1" applyAlignment="1">
      <alignment horizontal="center" vertical="center"/>
    </xf>
    <xf numFmtId="0" fontId="27" fillId="6" borderId="1" xfId="0" applyFont="1" applyFill="1" applyBorder="1" applyAlignment="1">
      <alignment horizontal="left" vertical="center" wrapText="1"/>
    </xf>
    <xf numFmtId="0" fontId="8" fillId="0" borderId="5" xfId="0" applyFont="1" applyBorder="1">
      <alignment vertical="center"/>
    </xf>
    <xf numFmtId="0" fontId="8" fillId="9" borderId="0" xfId="0" applyFont="1" applyFill="1" applyAlignment="1">
      <alignment vertical="center" wrapText="1"/>
    </xf>
    <xf numFmtId="0" fontId="26" fillId="3" borderId="9" xfId="0" applyFont="1" applyFill="1" applyBorder="1">
      <alignment vertical="center"/>
    </xf>
    <xf numFmtId="0" fontId="0" fillId="0" borderId="10" xfId="0" applyBorder="1">
      <alignment vertical="center"/>
    </xf>
    <xf numFmtId="0" fontId="3" fillId="4" borderId="10" xfId="1" applyFill="1" applyBorder="1">
      <alignment vertical="center"/>
    </xf>
    <xf numFmtId="0" fontId="3" fillId="0" borderId="10" xfId="1" applyBorder="1">
      <alignment vertical="center"/>
    </xf>
    <xf numFmtId="0" fontId="26" fillId="3" borderId="0" xfId="0" applyFont="1" applyFill="1">
      <alignment vertical="center"/>
    </xf>
    <xf numFmtId="0" fontId="0" fillId="4" borderId="10" xfId="0" applyFill="1" applyBorder="1">
      <alignment vertical="center"/>
    </xf>
    <xf numFmtId="0" fontId="26" fillId="3" borderId="8" xfId="0" applyFont="1" applyFill="1" applyBorder="1">
      <alignment vertical="center"/>
    </xf>
    <xf numFmtId="0" fontId="3" fillId="4" borderId="8" xfId="1" applyFill="1" applyBorder="1">
      <alignment vertical="center"/>
    </xf>
    <xf numFmtId="0" fontId="3" fillId="0" borderId="8" xfId="1" applyBorder="1">
      <alignment vertical="center"/>
    </xf>
    <xf numFmtId="0" fontId="3" fillId="0" borderId="7" xfId="1" applyBorder="1">
      <alignment vertical="center"/>
    </xf>
    <xf numFmtId="176" fontId="8" fillId="9" borderId="0" xfId="0" applyNumberFormat="1" applyFont="1" applyFill="1">
      <alignment vertical="center"/>
    </xf>
    <xf numFmtId="176" fontId="8" fillId="9" borderId="0" xfId="0" applyNumberFormat="1" applyFont="1" applyFill="1" applyAlignment="1">
      <alignment horizontal="left" vertical="center"/>
    </xf>
    <xf numFmtId="0" fontId="8" fillId="9" borderId="0" xfId="0" applyFont="1" applyFill="1" applyAlignment="1">
      <alignment horizontal="left" vertical="center"/>
    </xf>
    <xf numFmtId="0" fontId="7" fillId="8" borderId="1" xfId="0" applyFont="1" applyFill="1" applyBorder="1" applyAlignment="1">
      <alignment horizontal="left" vertical="center" wrapText="1"/>
    </xf>
    <xf numFmtId="0" fontId="8" fillId="0" borderId="0" xfId="0" applyFont="1" applyAlignment="1">
      <alignment horizontal="left" vertical="center"/>
    </xf>
    <xf numFmtId="0" fontId="9" fillId="6" borderId="1" xfId="3" applyFont="1" applyFill="1" applyBorder="1" applyAlignment="1" applyProtection="1">
      <alignment horizontal="left" vertical="center"/>
      <protection locked="0"/>
    </xf>
    <xf numFmtId="0" fontId="32" fillId="2" borderId="0" xfId="0" applyFont="1" applyFill="1" applyAlignment="1">
      <alignment horizontal="left" vertical="center"/>
    </xf>
    <xf numFmtId="0" fontId="18" fillId="0" borderId="0" xfId="0" applyFont="1" applyAlignment="1">
      <alignment horizontal="left" vertical="center"/>
    </xf>
    <xf numFmtId="0" fontId="14" fillId="0" borderId="0" xfId="0" applyFont="1" applyAlignment="1">
      <alignment horizontal="left" vertical="center"/>
    </xf>
    <xf numFmtId="49" fontId="0" fillId="0" borderId="0" xfId="0" applyNumberFormat="1">
      <alignment vertical="center"/>
    </xf>
    <xf numFmtId="0" fontId="33" fillId="0" borderId="0" xfId="0" applyFont="1">
      <alignment vertical="center"/>
    </xf>
    <xf numFmtId="0" fontId="33" fillId="0" borderId="1" xfId="0" applyFont="1" applyBorder="1">
      <alignment vertical="center"/>
    </xf>
    <xf numFmtId="0" fontId="33" fillId="0" borderId="2" xfId="0" applyFont="1" applyBorder="1">
      <alignment vertical="center"/>
    </xf>
    <xf numFmtId="0" fontId="33" fillId="0" borderId="0" xfId="0" applyFont="1" applyAlignment="1">
      <alignment horizontal="center" vertical="center"/>
    </xf>
    <xf numFmtId="0" fontId="33" fillId="0" borderId="3" xfId="0" applyFont="1" applyBorder="1">
      <alignment vertical="center"/>
    </xf>
    <xf numFmtId="0" fontId="36" fillId="14" borderId="0" xfId="0" applyFont="1" applyFill="1">
      <alignment vertical="center"/>
    </xf>
    <xf numFmtId="0" fontId="33" fillId="0" borderId="5" xfId="0" applyFont="1" applyBorder="1" applyAlignment="1">
      <alignment horizontal="left" vertical="center"/>
    </xf>
    <xf numFmtId="0" fontId="33" fillId="0" borderId="1" xfId="0" applyFont="1" applyBorder="1" applyAlignment="1">
      <alignment horizontal="left" vertical="center"/>
    </xf>
    <xf numFmtId="49" fontId="33" fillId="0" borderId="5" xfId="0" applyNumberFormat="1" applyFont="1" applyBorder="1" applyAlignment="1">
      <alignment horizontal="left" vertical="center"/>
    </xf>
    <xf numFmtId="0" fontId="33" fillId="0" borderId="0" xfId="0" applyFont="1" applyAlignment="1">
      <alignment horizontal="left" vertical="center"/>
    </xf>
    <xf numFmtId="0" fontId="33" fillId="0" borderId="2" xfId="0" applyFont="1" applyBorder="1" applyAlignment="1">
      <alignment horizontal="left" vertical="center"/>
    </xf>
    <xf numFmtId="0" fontId="33" fillId="0" borderId="16" xfId="0" applyFont="1" applyBorder="1" applyAlignment="1">
      <alignment horizontal="left" vertical="center"/>
    </xf>
    <xf numFmtId="0" fontId="33" fillId="0" borderId="31" xfId="0" applyFont="1" applyBorder="1" applyAlignment="1">
      <alignment horizontal="left" vertical="center"/>
    </xf>
    <xf numFmtId="0" fontId="33" fillId="0" borderId="32" xfId="0" applyFont="1" applyBorder="1" applyAlignment="1">
      <alignment horizontal="left" vertical="center"/>
    </xf>
    <xf numFmtId="0" fontId="33" fillId="0" borderId="33" xfId="0" applyFont="1" applyBorder="1" applyAlignment="1">
      <alignment horizontal="left" vertical="center"/>
    </xf>
    <xf numFmtId="0" fontId="33" fillId="0" borderId="34" xfId="0" applyFont="1" applyBorder="1" applyAlignment="1">
      <alignment horizontal="left" vertical="center"/>
    </xf>
    <xf numFmtId="0" fontId="33" fillId="0" borderId="35" xfId="0" applyFont="1" applyBorder="1" applyAlignment="1">
      <alignment horizontal="left" vertical="center"/>
    </xf>
    <xf numFmtId="0" fontId="33" fillId="0" borderId="36" xfId="0" applyFont="1" applyBorder="1" applyAlignment="1">
      <alignment horizontal="left" vertical="center"/>
    </xf>
    <xf numFmtId="0" fontId="33" fillId="0" borderId="4" xfId="0" applyFont="1" applyBorder="1">
      <alignment vertical="center"/>
    </xf>
    <xf numFmtId="0" fontId="33" fillId="12" borderId="38" xfId="0" applyFont="1" applyFill="1" applyBorder="1" applyAlignment="1">
      <alignment vertical="center" wrapText="1"/>
    </xf>
    <xf numFmtId="0" fontId="33" fillId="12" borderId="4" xfId="0" applyFont="1" applyFill="1" applyBorder="1">
      <alignment vertical="center"/>
    </xf>
    <xf numFmtId="0" fontId="33" fillId="12" borderId="2" xfId="0" applyFont="1" applyFill="1" applyBorder="1">
      <alignment vertical="center"/>
    </xf>
    <xf numFmtId="0" fontId="33" fillId="12" borderId="2" xfId="0" applyFont="1" applyFill="1" applyBorder="1" applyAlignment="1">
      <alignment vertical="center" wrapText="1"/>
    </xf>
    <xf numFmtId="0" fontId="33" fillId="12" borderId="29" xfId="0" applyFont="1" applyFill="1" applyBorder="1" applyAlignment="1">
      <alignment vertical="center" wrapText="1"/>
    </xf>
    <xf numFmtId="0" fontId="33" fillId="12" borderId="4" xfId="0" applyFont="1" applyFill="1" applyBorder="1" applyAlignment="1">
      <alignment vertical="center" wrapText="1"/>
    </xf>
    <xf numFmtId="0" fontId="33" fillId="12" borderId="24" xfId="0" applyFont="1" applyFill="1" applyBorder="1">
      <alignment vertical="center"/>
    </xf>
    <xf numFmtId="0" fontId="33" fillId="12" borderId="31" xfId="0" applyFont="1" applyFill="1" applyBorder="1" applyAlignment="1">
      <alignment horizontal="left" vertical="center"/>
    </xf>
    <xf numFmtId="0" fontId="33" fillId="12" borderId="32" xfId="0" applyFont="1" applyFill="1" applyBorder="1" applyAlignment="1">
      <alignment horizontal="left" vertical="center"/>
    </xf>
    <xf numFmtId="0" fontId="33" fillId="12" borderId="5" xfId="0" applyFont="1" applyFill="1" applyBorder="1" applyAlignment="1">
      <alignment horizontal="left" vertical="center"/>
    </xf>
    <xf numFmtId="0" fontId="35" fillId="12" borderId="28" xfId="0" applyFont="1" applyFill="1" applyBorder="1" applyAlignment="1">
      <alignment vertical="center" wrapText="1"/>
    </xf>
    <xf numFmtId="0" fontId="33" fillId="12" borderId="1" xfId="0" applyFont="1" applyFill="1" applyBorder="1" applyAlignment="1">
      <alignment horizontal="left" vertical="center"/>
    </xf>
    <xf numFmtId="0" fontId="33" fillId="12" borderId="37" xfId="0" applyFont="1" applyFill="1" applyBorder="1" applyAlignment="1">
      <alignment horizontal="left" vertical="center"/>
    </xf>
    <xf numFmtId="0" fontId="33" fillId="12" borderId="1" xfId="0" applyFont="1" applyFill="1" applyBorder="1">
      <alignment vertical="center"/>
    </xf>
    <xf numFmtId="0" fontId="33" fillId="12" borderId="19" xfId="0" applyFont="1" applyFill="1" applyBorder="1">
      <alignment vertical="center"/>
    </xf>
    <xf numFmtId="0" fontId="33" fillId="12" borderId="20" xfId="0" applyFont="1" applyFill="1" applyBorder="1" applyAlignment="1">
      <alignment horizontal="left" vertical="center"/>
    </xf>
    <xf numFmtId="0" fontId="33" fillId="16" borderId="21" xfId="0" applyFont="1" applyFill="1" applyBorder="1">
      <alignment vertical="center"/>
    </xf>
    <xf numFmtId="0" fontId="33" fillId="16" borderId="5" xfId="0" applyFont="1" applyFill="1" applyBorder="1" applyAlignment="1">
      <alignment horizontal="left" vertical="center"/>
    </xf>
    <xf numFmtId="0" fontId="33" fillId="16" borderId="27" xfId="0" applyFont="1" applyFill="1" applyBorder="1" applyAlignment="1">
      <alignment horizontal="left" vertical="center"/>
    </xf>
    <xf numFmtId="0" fontId="33" fillId="11" borderId="21" xfId="0" applyFont="1" applyFill="1" applyBorder="1">
      <alignment vertical="center"/>
    </xf>
    <xf numFmtId="0" fontId="33" fillId="11" borderId="11" xfId="0" applyFont="1" applyFill="1" applyBorder="1" applyAlignment="1">
      <alignment horizontal="left" vertical="center"/>
    </xf>
    <xf numFmtId="0" fontId="33" fillId="11" borderId="32" xfId="0" applyFont="1" applyFill="1" applyBorder="1" applyAlignment="1">
      <alignment horizontal="left" vertical="center"/>
    </xf>
    <xf numFmtId="0" fontId="33" fillId="11" borderId="4" xfId="0" applyFont="1" applyFill="1" applyBorder="1">
      <alignment vertical="center"/>
    </xf>
    <xf numFmtId="0" fontId="33" fillId="11" borderId="2" xfId="0" applyFont="1" applyFill="1" applyBorder="1">
      <alignment vertical="center"/>
    </xf>
    <xf numFmtId="0" fontId="33" fillId="11" borderId="31" xfId="0" applyFont="1" applyFill="1" applyBorder="1" applyAlignment="1">
      <alignment horizontal="left" vertical="center"/>
    </xf>
    <xf numFmtId="0" fontId="33" fillId="11" borderId="3" xfId="0" applyFont="1" applyFill="1" applyBorder="1">
      <alignment vertical="center"/>
    </xf>
    <xf numFmtId="0" fontId="33" fillId="11" borderId="16" xfId="0" applyFont="1" applyFill="1" applyBorder="1" applyAlignment="1">
      <alignment horizontal="left" vertical="center"/>
    </xf>
    <xf numFmtId="0" fontId="33" fillId="0" borderId="2" xfId="0" applyFont="1" applyBorder="1" applyAlignment="1">
      <alignment vertical="center" wrapText="1"/>
    </xf>
    <xf numFmtId="0" fontId="33" fillId="11" borderId="5" xfId="0" applyFont="1" applyFill="1" applyBorder="1" applyAlignment="1">
      <alignment horizontal="left" vertical="center"/>
    </xf>
    <xf numFmtId="0" fontId="33" fillId="11" borderId="2" xfId="0" applyFont="1" applyFill="1" applyBorder="1" applyAlignment="1">
      <alignment vertical="center" wrapText="1"/>
    </xf>
    <xf numFmtId="0" fontId="34" fillId="15" borderId="42" xfId="0" applyFont="1" applyFill="1" applyBorder="1" applyAlignment="1">
      <alignment horizontal="center" vertical="center"/>
    </xf>
    <xf numFmtId="0" fontId="37" fillId="12" borderId="45" xfId="0" applyFont="1" applyFill="1" applyBorder="1" applyAlignment="1">
      <alignment horizontal="center" vertical="center"/>
    </xf>
    <xf numFmtId="0" fontId="37" fillId="0" borderId="45" xfId="0" applyFont="1" applyBorder="1" applyAlignment="1">
      <alignment horizontal="center" vertical="center"/>
    </xf>
    <xf numFmtId="0" fontId="37" fillId="0" borderId="48" xfId="0" applyFont="1" applyBorder="1" applyAlignment="1">
      <alignment horizontal="center" vertical="center"/>
    </xf>
    <xf numFmtId="0" fontId="37" fillId="12" borderId="50" xfId="0" applyFont="1" applyFill="1" applyBorder="1" applyAlignment="1">
      <alignment horizontal="center" vertical="center"/>
    </xf>
    <xf numFmtId="0" fontId="37" fillId="16" borderId="51" xfId="0" applyFont="1" applyFill="1" applyBorder="1" applyAlignment="1">
      <alignment horizontal="center" vertical="center"/>
    </xf>
    <xf numFmtId="0" fontId="37" fillId="16" borderId="45" xfId="0" applyFont="1" applyFill="1" applyBorder="1" applyAlignment="1">
      <alignment horizontal="center" vertical="center"/>
    </xf>
    <xf numFmtId="0" fontId="37" fillId="11" borderId="45" xfId="0" applyFont="1" applyFill="1" applyBorder="1" applyAlignment="1">
      <alignment horizontal="center" vertical="center"/>
    </xf>
    <xf numFmtId="0" fontId="33" fillId="0" borderId="57" xfId="0" applyFont="1" applyBorder="1">
      <alignment vertical="center"/>
    </xf>
    <xf numFmtId="0" fontId="33" fillId="0" borderId="58" xfId="0" applyFont="1" applyBorder="1" applyAlignment="1">
      <alignment horizontal="left" vertical="center"/>
    </xf>
    <xf numFmtId="0" fontId="37" fillId="0" borderId="59" xfId="0" applyFont="1" applyBorder="1" applyAlignment="1">
      <alignment horizontal="center" vertical="center"/>
    </xf>
    <xf numFmtId="0" fontId="34" fillId="3" borderId="5" xfId="0" applyFont="1" applyFill="1" applyBorder="1" applyAlignment="1">
      <alignment horizontal="center" vertical="center"/>
    </xf>
    <xf numFmtId="0" fontId="34" fillId="15" borderId="54" xfId="0" applyFont="1" applyFill="1" applyBorder="1" applyAlignment="1">
      <alignment horizontal="center" vertical="center"/>
    </xf>
    <xf numFmtId="0" fontId="34" fillId="3" borderId="45" xfId="0" applyFont="1" applyFill="1" applyBorder="1" applyAlignment="1">
      <alignment horizontal="center" vertical="center"/>
    </xf>
    <xf numFmtId="0" fontId="39" fillId="0" borderId="0" xfId="3" applyFont="1">
      <alignment vertical="center"/>
    </xf>
    <xf numFmtId="0" fontId="39" fillId="0" borderId="0" xfId="3" applyFont="1" applyAlignment="1">
      <alignment horizontal="left" vertical="center"/>
    </xf>
    <xf numFmtId="0" fontId="39" fillId="0" borderId="0" xfId="3" quotePrefix="1" applyFont="1" applyAlignment="1">
      <alignment horizontal="left" vertical="center"/>
    </xf>
    <xf numFmtId="0" fontId="33" fillId="0" borderId="13" xfId="0" applyFont="1" applyBorder="1">
      <alignment vertical="center"/>
    </xf>
    <xf numFmtId="0" fontId="33" fillId="0" borderId="16" xfId="0" applyFont="1" applyBorder="1">
      <alignment vertical="center"/>
    </xf>
    <xf numFmtId="0" fontId="33" fillId="0" borderId="18" xfId="0" applyFont="1" applyBorder="1" applyAlignment="1">
      <alignment vertical="center" wrapText="1"/>
    </xf>
    <xf numFmtId="0" fontId="33" fillId="0" borderId="13" xfId="0" applyFont="1" applyBorder="1" applyAlignment="1">
      <alignment vertical="center" wrapText="1"/>
    </xf>
    <xf numFmtId="0" fontId="33" fillId="0" borderId="18" xfId="0" applyFont="1" applyBorder="1">
      <alignment vertical="center"/>
    </xf>
    <xf numFmtId="0" fontId="34" fillId="3" borderId="18" xfId="0" applyFont="1" applyFill="1" applyBorder="1" applyAlignment="1">
      <alignment horizontal="center" vertical="center"/>
    </xf>
    <xf numFmtId="0" fontId="34" fillId="3" borderId="48" xfId="0" applyFont="1" applyFill="1" applyBorder="1" applyAlignment="1">
      <alignment horizontal="center" vertical="center"/>
    </xf>
    <xf numFmtId="0" fontId="33" fillId="12" borderId="60" xfId="0" applyFont="1" applyFill="1" applyBorder="1" applyAlignment="1">
      <alignment horizontal="left" vertical="center"/>
    </xf>
    <xf numFmtId="0" fontId="33" fillId="16" borderId="13" xfId="0" applyFont="1" applyFill="1" applyBorder="1">
      <alignment vertical="center"/>
    </xf>
    <xf numFmtId="0" fontId="33" fillId="16" borderId="16" xfId="0" applyFont="1" applyFill="1" applyBorder="1">
      <alignment vertical="center"/>
    </xf>
    <xf numFmtId="0" fontId="33" fillId="16" borderId="18" xfId="0" applyFont="1" applyFill="1" applyBorder="1" applyAlignment="1">
      <alignment horizontal="left" vertical="center" wrapText="1"/>
    </xf>
    <xf numFmtId="0" fontId="33" fillId="16" borderId="13" xfId="0" applyFont="1" applyFill="1" applyBorder="1" applyAlignment="1">
      <alignment horizontal="left" vertical="center" wrapText="1"/>
    </xf>
    <xf numFmtId="0" fontId="33" fillId="16" borderId="18" xfId="0" applyFont="1" applyFill="1" applyBorder="1">
      <alignment vertical="center"/>
    </xf>
    <xf numFmtId="0" fontId="33" fillId="16" borderId="3" xfId="0" applyFont="1" applyFill="1" applyBorder="1">
      <alignment vertical="center"/>
    </xf>
    <xf numFmtId="0" fontId="35" fillId="16" borderId="3" xfId="0" applyFont="1" applyFill="1" applyBorder="1">
      <alignment vertical="center"/>
    </xf>
    <xf numFmtId="0" fontId="33" fillId="16" borderId="4" xfId="0" applyFont="1" applyFill="1" applyBorder="1">
      <alignment vertical="center"/>
    </xf>
    <xf numFmtId="0" fontId="37" fillId="12" borderId="51" xfId="0" applyFont="1" applyFill="1" applyBorder="1" applyAlignment="1">
      <alignment horizontal="center" vertical="center"/>
    </xf>
    <xf numFmtId="0" fontId="33" fillId="0" borderId="57" xfId="0" applyFont="1" applyBorder="1" applyAlignment="1">
      <alignment horizontal="left" vertical="center"/>
    </xf>
    <xf numFmtId="0" fontId="33" fillId="0" borderId="58" xfId="0" applyFont="1" applyBorder="1">
      <alignment vertical="center"/>
    </xf>
    <xf numFmtId="0" fontId="37" fillId="0" borderId="59" xfId="0" applyFont="1" applyBorder="1">
      <alignment vertical="center"/>
    </xf>
    <xf numFmtId="0" fontId="33" fillId="12" borderId="30" xfId="0" applyFont="1" applyFill="1" applyBorder="1">
      <alignment vertical="center"/>
    </xf>
    <xf numFmtId="0" fontId="40" fillId="0" borderId="45" xfId="0" applyFont="1" applyBorder="1" applyAlignment="1">
      <alignment horizontal="center" vertical="center"/>
    </xf>
    <xf numFmtId="0" fontId="40" fillId="12" borderId="45" xfId="0" applyFont="1" applyFill="1" applyBorder="1" applyAlignment="1">
      <alignment horizontal="center" vertical="center"/>
    </xf>
    <xf numFmtId="0" fontId="31" fillId="6" borderId="1" xfId="3" quotePrefix="1" applyFont="1" applyFill="1" applyBorder="1" applyAlignment="1" applyProtection="1">
      <alignment horizontal="left" vertical="center"/>
      <protection locked="0"/>
    </xf>
    <xf numFmtId="0" fontId="31" fillId="2" borderId="1" xfId="3" quotePrefix="1" applyFont="1" applyFill="1" applyBorder="1" applyAlignment="1" applyProtection="1">
      <alignment horizontal="left" vertical="center"/>
      <protection locked="0"/>
    </xf>
    <xf numFmtId="0" fontId="9" fillId="6" borderId="1" xfId="0" applyFont="1" applyFill="1" applyBorder="1" applyAlignment="1">
      <alignment horizontal="left" vertical="center"/>
    </xf>
    <xf numFmtId="0" fontId="17" fillId="6" borderId="1" xfId="3" applyFill="1" applyBorder="1" applyAlignment="1" applyProtection="1">
      <alignment horizontal="left" vertical="center"/>
      <protection locked="0"/>
    </xf>
    <xf numFmtId="0" fontId="9" fillId="6" borderId="1" xfId="0" applyFont="1" applyFill="1" applyBorder="1" applyAlignment="1" applyProtection="1">
      <alignment horizontal="left" vertical="center" wrapText="1"/>
      <protection locked="0"/>
    </xf>
    <xf numFmtId="0" fontId="37" fillId="0" borderId="55" xfId="0" applyFont="1" applyBorder="1" applyAlignment="1">
      <alignment horizontal="center" vertical="center"/>
    </xf>
    <xf numFmtId="0" fontId="34" fillId="15" borderId="46" xfId="0" applyFont="1" applyFill="1" applyBorder="1" applyAlignment="1">
      <alignment horizontal="center" vertical="center" textRotation="255"/>
    </xf>
    <xf numFmtId="0" fontId="33" fillId="12" borderId="2" xfId="0" applyFont="1" applyFill="1" applyBorder="1" applyAlignment="1">
      <alignment horizontal="center" vertical="center" textRotation="255"/>
    </xf>
    <xf numFmtId="0" fontId="33" fillId="0" borderId="69" xfId="0" applyFont="1" applyBorder="1" applyAlignment="1">
      <alignment horizontal="left" vertical="center"/>
    </xf>
    <xf numFmtId="0" fontId="33" fillId="17" borderId="6" xfId="0" applyFont="1" applyFill="1" applyBorder="1" applyAlignment="1">
      <alignment horizontal="left" vertical="center"/>
    </xf>
    <xf numFmtId="0" fontId="46" fillId="17" borderId="1" xfId="0" applyFont="1" applyFill="1" applyBorder="1">
      <alignment vertical="center"/>
    </xf>
    <xf numFmtId="0" fontId="3" fillId="4" borderId="9" xfId="1" applyFill="1" applyBorder="1">
      <alignment vertical="center"/>
    </xf>
    <xf numFmtId="0" fontId="3" fillId="0" borderId="9" xfId="1" applyBorder="1">
      <alignment vertical="center"/>
    </xf>
    <xf numFmtId="0" fontId="48" fillId="17" borderId="3" xfId="0" applyFont="1" applyFill="1" applyBorder="1">
      <alignment vertical="center"/>
    </xf>
    <xf numFmtId="0" fontId="33" fillId="12" borderId="3" xfId="0" applyFont="1" applyFill="1" applyBorder="1" applyAlignment="1">
      <alignment horizontal="center" vertical="center" textRotation="255"/>
    </xf>
    <xf numFmtId="0" fontId="47" fillId="17" borderId="47" xfId="0" applyFont="1" applyFill="1" applyBorder="1" applyAlignment="1">
      <alignment horizontal="center" vertical="center"/>
    </xf>
    <xf numFmtId="49" fontId="10" fillId="6" borderId="1" xfId="0" quotePrefix="1" applyNumberFormat="1" applyFont="1" applyFill="1" applyBorder="1" applyAlignment="1">
      <alignment horizontal="left" vertical="center" wrapText="1"/>
    </xf>
    <xf numFmtId="0" fontId="17" fillId="0" borderId="0" xfId="3">
      <alignment vertical="center"/>
    </xf>
    <xf numFmtId="0" fontId="49" fillId="0" borderId="0" xfId="3" applyFont="1">
      <alignment vertical="center"/>
    </xf>
    <xf numFmtId="0" fontId="50" fillId="0" borderId="0" xfId="3" applyFont="1">
      <alignment vertical="center"/>
    </xf>
    <xf numFmtId="0" fontId="33" fillId="11" borderId="71" xfId="0" applyFont="1" applyFill="1" applyBorder="1" applyAlignment="1">
      <alignment horizontal="left" vertical="center"/>
    </xf>
    <xf numFmtId="0" fontId="37" fillId="11" borderId="55" xfId="0" applyFont="1" applyFill="1" applyBorder="1" applyAlignment="1">
      <alignment horizontal="center" vertical="center"/>
    </xf>
    <xf numFmtId="0" fontId="51" fillId="0" borderId="0" xfId="3" applyFont="1">
      <alignment vertical="center"/>
    </xf>
    <xf numFmtId="0" fontId="33" fillId="18" borderId="1" xfId="0" applyFont="1" applyFill="1" applyBorder="1">
      <alignment vertical="center"/>
    </xf>
    <xf numFmtId="0" fontId="48" fillId="0" borderId="1" xfId="0" applyFont="1" applyBorder="1" applyAlignment="1">
      <alignment vertical="center" wrapText="1"/>
    </xf>
    <xf numFmtId="0" fontId="50" fillId="0" borderId="0" xfId="3" applyFont="1" applyProtection="1">
      <alignment vertical="center"/>
      <protection locked="0"/>
    </xf>
    <xf numFmtId="0" fontId="47" fillId="0" borderId="47" xfId="0" applyFont="1" applyBorder="1" applyAlignment="1">
      <alignment horizontal="center" vertical="center"/>
    </xf>
    <xf numFmtId="0" fontId="46" fillId="19" borderId="2" xfId="0" applyFont="1" applyFill="1" applyBorder="1">
      <alignment vertical="center"/>
    </xf>
    <xf numFmtId="0" fontId="33" fillId="19" borderId="2" xfId="0" applyFont="1" applyFill="1" applyBorder="1" applyAlignment="1">
      <alignment horizontal="left" vertical="center"/>
    </xf>
    <xf numFmtId="0" fontId="46" fillId="19" borderId="1" xfId="0" applyFont="1" applyFill="1" applyBorder="1" applyAlignment="1">
      <alignment vertical="center" wrapText="1"/>
    </xf>
    <xf numFmtId="0" fontId="33" fillId="19" borderId="16" xfId="0" applyFont="1" applyFill="1" applyBorder="1">
      <alignment vertical="center"/>
    </xf>
    <xf numFmtId="0" fontId="46" fillId="19" borderId="1" xfId="0" applyFont="1" applyFill="1" applyBorder="1">
      <alignment vertical="center"/>
    </xf>
    <xf numFmtId="0" fontId="46" fillId="19" borderId="1" xfId="0" applyFont="1" applyFill="1" applyBorder="1" applyAlignment="1">
      <alignment horizontal="left" vertical="center"/>
    </xf>
    <xf numFmtId="0" fontId="37" fillId="19" borderId="1" xfId="0" applyFont="1" applyFill="1" applyBorder="1" applyAlignment="1">
      <alignment horizontal="center" vertical="center"/>
    </xf>
    <xf numFmtId="0" fontId="9" fillId="0" borderId="1" xfId="0" applyFont="1" applyBorder="1" applyAlignment="1" applyProtection="1">
      <alignment horizontal="left" vertical="center"/>
      <protection locked="0"/>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9" fillId="0" borderId="2" xfId="0" applyFont="1" applyBorder="1" applyAlignment="1">
      <alignment horizontal="center" vertical="center" wrapText="1"/>
    </xf>
    <xf numFmtId="0" fontId="4" fillId="0" borderId="17" xfId="0" applyFont="1" applyBorder="1">
      <alignment vertical="center"/>
    </xf>
    <xf numFmtId="0" fontId="53" fillId="0" borderId="0" xfId="0" applyFont="1">
      <alignment vertical="center"/>
    </xf>
    <xf numFmtId="0" fontId="54" fillId="0" borderId="0" xfId="0" applyFont="1">
      <alignment vertical="center"/>
    </xf>
    <xf numFmtId="0" fontId="16" fillId="0" borderId="0" xfId="0" applyFont="1" applyAlignment="1">
      <alignment horizontal="left" vertical="center" readingOrder="1"/>
    </xf>
    <xf numFmtId="0" fontId="30" fillId="0" borderId="0" xfId="0" applyFont="1">
      <alignment vertical="center"/>
    </xf>
    <xf numFmtId="0" fontId="15" fillId="0" borderId="0" xfId="0" applyFont="1">
      <alignment vertical="center"/>
    </xf>
    <xf numFmtId="0" fontId="16" fillId="0" borderId="0" xfId="0" applyFont="1">
      <alignment vertical="center"/>
    </xf>
    <xf numFmtId="0" fontId="55" fillId="0" borderId="0" xfId="0" applyFont="1">
      <alignment vertical="center"/>
    </xf>
    <xf numFmtId="0" fontId="56" fillId="0" borderId="0" xfId="0" applyFont="1">
      <alignment vertical="center"/>
    </xf>
    <xf numFmtId="0" fontId="53" fillId="0" borderId="0" xfId="0" applyFont="1" applyAlignment="1">
      <alignment horizontal="left" vertical="center" indent="1"/>
    </xf>
    <xf numFmtId="0" fontId="57" fillId="0" borderId="0" xfId="0" applyFont="1">
      <alignment vertical="center"/>
    </xf>
    <xf numFmtId="0" fontId="57" fillId="0" borderId="0" xfId="0" applyFont="1" applyAlignment="1">
      <alignment horizontal="left" vertical="center" indent="1"/>
    </xf>
    <xf numFmtId="0" fontId="57" fillId="0" borderId="0" xfId="0" applyFont="1" applyAlignment="1">
      <alignment horizontal="left" vertical="center" wrapText="1" indent="1"/>
    </xf>
    <xf numFmtId="0" fontId="8" fillId="9" borderId="0" xfId="0" quotePrefix="1" applyFont="1" applyFill="1" applyAlignment="1">
      <alignment horizontal="left" vertical="center"/>
    </xf>
    <xf numFmtId="0" fontId="9" fillId="0" borderId="0" xfId="0" applyFont="1">
      <alignment vertical="center"/>
    </xf>
    <xf numFmtId="0" fontId="32" fillId="0" borderId="0" xfId="0" applyFont="1">
      <alignment vertical="center"/>
    </xf>
    <xf numFmtId="0" fontId="58" fillId="0" borderId="0" xfId="0" applyFont="1" applyAlignment="1">
      <alignment horizontal="left" vertical="top" wrapText="1" readingOrder="1"/>
    </xf>
    <xf numFmtId="0" fontId="58" fillId="0" borderId="0" xfId="0" applyFont="1" applyAlignment="1">
      <alignment vertical="top" wrapText="1" readingOrder="1"/>
    </xf>
    <xf numFmtId="0" fontId="4" fillId="0" borderId="72" xfId="0" applyFont="1" applyBorder="1">
      <alignment vertical="center"/>
    </xf>
    <xf numFmtId="0" fontId="4" fillId="0" borderId="11" xfId="0" applyFont="1" applyBorder="1">
      <alignment vertical="center"/>
    </xf>
    <xf numFmtId="0" fontId="1" fillId="0" borderId="11" xfId="0" applyFont="1" applyBorder="1">
      <alignment vertical="center"/>
    </xf>
    <xf numFmtId="0" fontId="1" fillId="0" borderId="73" xfId="0" applyFont="1" applyBorder="1">
      <alignment vertical="center"/>
    </xf>
    <xf numFmtId="0" fontId="1" fillId="0" borderId="77" xfId="0" applyFont="1" applyBorder="1">
      <alignment vertical="center"/>
    </xf>
    <xf numFmtId="0" fontId="4" fillId="0" borderId="0" xfId="0" applyFont="1">
      <alignment vertical="center"/>
    </xf>
    <xf numFmtId="0" fontId="59" fillId="0" borderId="17" xfId="0" applyFont="1" applyBorder="1" applyAlignment="1">
      <alignment horizontal="left" vertical="top" wrapText="1" readingOrder="1"/>
    </xf>
    <xf numFmtId="0" fontId="59" fillId="0" borderId="0" xfId="0" applyFont="1" applyAlignment="1">
      <alignment horizontal="left" vertical="top" wrapText="1" readingOrder="1"/>
    </xf>
    <xf numFmtId="0" fontId="59" fillId="0" borderId="77" xfId="0" applyFont="1" applyBorder="1" applyAlignment="1">
      <alignment horizontal="left" vertical="top" wrapText="1" readingOrder="1"/>
    </xf>
    <xf numFmtId="0" fontId="59" fillId="0" borderId="74" xfId="0" applyFont="1" applyBorder="1" applyAlignment="1">
      <alignment horizontal="left" vertical="top" wrapText="1" readingOrder="1"/>
    </xf>
    <xf numFmtId="0" fontId="59" fillId="0" borderId="75" xfId="0" applyFont="1" applyBorder="1" applyAlignment="1">
      <alignment horizontal="left" vertical="top" wrapText="1" readingOrder="1"/>
    </xf>
    <xf numFmtId="0" fontId="59" fillId="0" borderId="76" xfId="0" applyFont="1" applyBorder="1" applyAlignment="1">
      <alignment horizontal="left" vertical="top" wrapText="1" readingOrder="1"/>
    </xf>
    <xf numFmtId="0" fontId="58" fillId="0" borderId="17" xfId="0" applyFont="1" applyBorder="1" applyAlignment="1">
      <alignment horizontal="left" vertical="top" wrapText="1" readingOrder="1"/>
    </xf>
    <xf numFmtId="0" fontId="58" fillId="0" borderId="0" xfId="0" applyFont="1" applyAlignment="1">
      <alignment horizontal="left" vertical="top" wrapText="1" readingOrder="1"/>
    </xf>
    <xf numFmtId="0" fontId="58" fillId="0" borderId="77" xfId="0" applyFont="1" applyBorder="1" applyAlignment="1">
      <alignment horizontal="left" vertical="top" wrapText="1" readingOrder="1"/>
    </xf>
    <xf numFmtId="0" fontId="58" fillId="0" borderId="74" xfId="0" applyFont="1" applyBorder="1" applyAlignment="1">
      <alignment horizontal="left" vertical="top" wrapText="1" readingOrder="1"/>
    </xf>
    <xf numFmtId="0" fontId="58" fillId="0" borderId="75" xfId="0" applyFont="1" applyBorder="1" applyAlignment="1">
      <alignment horizontal="left" vertical="top" wrapText="1" readingOrder="1"/>
    </xf>
    <xf numFmtId="0" fontId="58" fillId="0" borderId="76" xfId="0" applyFont="1" applyBorder="1" applyAlignment="1">
      <alignment horizontal="left" vertical="top" wrapText="1" readingOrder="1"/>
    </xf>
    <xf numFmtId="0" fontId="4" fillId="0" borderId="72" xfId="0" applyFont="1" applyBorder="1" applyAlignment="1">
      <alignment horizontal="left" vertical="top" wrapText="1" readingOrder="1"/>
    </xf>
    <xf numFmtId="0" fontId="4" fillId="0" borderId="11" xfId="0" applyFont="1" applyBorder="1" applyAlignment="1">
      <alignment horizontal="left" vertical="top" wrapText="1" readingOrder="1"/>
    </xf>
    <xf numFmtId="0" fontId="4" fillId="0" borderId="73" xfId="0" applyFont="1" applyBorder="1" applyAlignment="1">
      <alignment horizontal="left" vertical="top" wrapText="1" readingOrder="1"/>
    </xf>
    <xf numFmtId="0" fontId="8" fillId="0" borderId="2" xfId="0" applyFont="1" applyBorder="1" applyAlignment="1">
      <alignment horizontal="center" vertical="center"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179" fontId="8" fillId="0" borderId="2" xfId="0" applyNumberFormat="1" applyFont="1" applyBorder="1" applyAlignment="1">
      <alignment horizontal="center" vertical="center" wrapText="1"/>
    </xf>
    <xf numFmtId="179" fontId="8" fillId="0" borderId="4" xfId="0" applyNumberFormat="1" applyFont="1" applyBorder="1" applyAlignment="1">
      <alignment horizontal="center"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8" fillId="0" borderId="39" xfId="0" applyFont="1" applyBorder="1" applyAlignment="1">
      <alignment horizontal="center" vertical="center"/>
    </xf>
    <xf numFmtId="0" fontId="38" fillId="0" borderId="40" xfId="0" applyFont="1" applyBorder="1" applyAlignment="1">
      <alignment horizontal="center" vertical="center"/>
    </xf>
    <xf numFmtId="0" fontId="38" fillId="0" borderId="41" xfId="0" applyFont="1" applyBorder="1" applyAlignment="1">
      <alignment horizontal="center" vertical="center"/>
    </xf>
    <xf numFmtId="0" fontId="34" fillId="13" borderId="18" xfId="0" applyFont="1" applyFill="1" applyBorder="1" applyAlignment="1">
      <alignment horizontal="center" vertical="center"/>
    </xf>
    <xf numFmtId="0" fontId="34" fillId="13" borderId="22" xfId="0" applyFont="1" applyFill="1" applyBorder="1" applyAlignment="1">
      <alignment horizontal="center" vertical="center"/>
    </xf>
    <xf numFmtId="0" fontId="33" fillId="12" borderId="23" xfId="0" applyFont="1" applyFill="1" applyBorder="1" applyAlignment="1">
      <alignment horizontal="center" vertical="center" textRotation="255"/>
    </xf>
    <xf numFmtId="0" fontId="33" fillId="12" borderId="14" xfId="0" applyFont="1" applyFill="1" applyBorder="1" applyAlignment="1">
      <alignment horizontal="center" vertical="center" textRotation="255"/>
    </xf>
    <xf numFmtId="0" fontId="33" fillId="12" borderId="26" xfId="0" applyFont="1" applyFill="1" applyBorder="1" applyAlignment="1">
      <alignment horizontal="center" vertical="center" textRotation="255"/>
    </xf>
    <xf numFmtId="0" fontId="33" fillId="12" borderId="15" xfId="0" applyFont="1" applyFill="1" applyBorder="1" applyAlignment="1">
      <alignment horizontal="center" vertical="center" textRotation="255"/>
    </xf>
    <xf numFmtId="0" fontId="33" fillId="12" borderId="17" xfId="0" applyFont="1" applyFill="1" applyBorder="1" applyAlignment="1">
      <alignment horizontal="center" vertical="center" textRotation="255"/>
    </xf>
    <xf numFmtId="0" fontId="33" fillId="12" borderId="61" xfId="0" applyFont="1" applyFill="1" applyBorder="1" applyAlignment="1">
      <alignment horizontal="center" vertical="center" textRotation="255"/>
    </xf>
    <xf numFmtId="0" fontId="37" fillId="12" borderId="47" xfId="0" applyFont="1" applyFill="1" applyBorder="1" applyAlignment="1">
      <alignment horizontal="center" vertical="center"/>
    </xf>
    <xf numFmtId="0" fontId="33" fillId="12" borderId="12" xfId="0" applyFont="1" applyFill="1" applyBorder="1" applyAlignment="1">
      <alignment horizontal="center" vertical="center" textRotation="255"/>
    </xf>
    <xf numFmtId="0" fontId="33" fillId="12" borderId="25" xfId="0" applyFont="1" applyFill="1" applyBorder="1" applyAlignment="1">
      <alignment horizontal="center" vertical="center" textRotation="255"/>
    </xf>
    <xf numFmtId="0" fontId="34" fillId="15" borderId="63" xfId="0" applyFont="1" applyFill="1" applyBorder="1" applyAlignment="1">
      <alignment horizontal="center" vertical="center" textRotation="255"/>
    </xf>
    <xf numFmtId="0" fontId="34" fillId="15" borderId="62" xfId="0" applyFont="1" applyFill="1" applyBorder="1" applyAlignment="1">
      <alignment horizontal="center" vertical="center" textRotation="255"/>
    </xf>
    <xf numFmtId="0" fontId="34" fillId="15" borderId="64" xfId="0" applyFont="1" applyFill="1" applyBorder="1" applyAlignment="1">
      <alignment horizontal="center" vertical="center" textRotation="255"/>
    </xf>
    <xf numFmtId="0" fontId="34" fillId="15" borderId="66" xfId="0" applyFont="1" applyFill="1" applyBorder="1" applyAlignment="1">
      <alignment horizontal="center" vertical="center" textRotation="255"/>
    </xf>
    <xf numFmtId="0" fontId="33" fillId="16" borderId="24" xfId="0" applyFont="1" applyFill="1" applyBorder="1" applyAlignment="1">
      <alignment horizontal="left" vertical="center"/>
    </xf>
    <xf numFmtId="0" fontId="33" fillId="16" borderId="1" xfId="0" applyFont="1" applyFill="1" applyBorder="1" applyAlignment="1">
      <alignment horizontal="left" vertical="center"/>
    </xf>
    <xf numFmtId="0" fontId="37" fillId="16" borderId="65" xfId="0" applyFont="1" applyFill="1" applyBorder="1" applyAlignment="1">
      <alignment horizontal="center" vertical="center"/>
    </xf>
    <xf numFmtId="0" fontId="37" fillId="16" borderId="43" xfId="0" applyFont="1" applyFill="1" applyBorder="1" applyAlignment="1">
      <alignment horizontal="center" vertical="center"/>
    </xf>
    <xf numFmtId="0" fontId="33" fillId="0" borderId="1" xfId="0" applyFont="1" applyBorder="1" applyAlignment="1">
      <alignment horizontal="left" vertical="center"/>
    </xf>
    <xf numFmtId="0" fontId="33" fillId="0" borderId="5" xfId="0" applyFont="1" applyBorder="1" applyAlignment="1">
      <alignment horizontal="left" vertical="center"/>
    </xf>
    <xf numFmtId="0" fontId="37" fillId="0" borderId="45" xfId="0" applyFont="1" applyBorder="1" applyAlignment="1">
      <alignment horizontal="center" vertical="center"/>
    </xf>
    <xf numFmtId="0" fontId="33" fillId="16" borderId="23" xfId="0" applyFont="1" applyFill="1" applyBorder="1" applyAlignment="1">
      <alignment horizontal="center" vertical="center" textRotation="255"/>
    </xf>
    <xf numFmtId="0" fontId="33" fillId="16" borderId="14" xfId="0" applyFont="1" applyFill="1" applyBorder="1" applyAlignment="1">
      <alignment horizontal="center" vertical="center" textRotation="255"/>
    </xf>
    <xf numFmtId="0" fontId="33" fillId="16" borderId="67" xfId="0" applyFont="1" applyFill="1" applyBorder="1" applyAlignment="1">
      <alignment horizontal="center" vertical="center" textRotation="255"/>
    </xf>
    <xf numFmtId="0" fontId="37" fillId="16" borderId="45" xfId="0" applyFont="1" applyFill="1" applyBorder="1" applyAlignment="1">
      <alignment horizontal="center" vertical="center"/>
    </xf>
    <xf numFmtId="0" fontId="33" fillId="0" borderId="1" xfId="0" applyFont="1" applyBorder="1" applyAlignment="1">
      <alignment horizontal="left" vertical="center" wrapText="1"/>
    </xf>
    <xf numFmtId="0" fontId="33" fillId="16" borderId="1" xfId="0" applyFont="1" applyFill="1" applyBorder="1" applyAlignment="1">
      <alignment horizontal="left" vertical="center" wrapText="1"/>
    </xf>
    <xf numFmtId="0" fontId="33" fillId="12" borderId="18" xfId="0" applyFont="1" applyFill="1" applyBorder="1" applyAlignment="1">
      <alignment horizontal="center" vertical="center" textRotation="255"/>
    </xf>
    <xf numFmtId="0" fontId="33" fillId="12" borderId="13" xfId="0" applyFont="1" applyFill="1" applyBorder="1" applyAlignment="1">
      <alignment horizontal="center" vertical="center" textRotation="255"/>
    </xf>
    <xf numFmtId="0" fontId="33" fillId="12" borderId="16" xfId="0" applyFont="1" applyFill="1" applyBorder="1" applyAlignment="1">
      <alignment horizontal="center" vertical="center" textRotation="255"/>
    </xf>
    <xf numFmtId="0" fontId="34" fillId="15" borderId="68" xfId="0" applyFont="1" applyFill="1" applyBorder="1" applyAlignment="1">
      <alignment horizontal="center" vertical="center" textRotation="255"/>
    </xf>
    <xf numFmtId="0" fontId="34" fillId="13" borderId="5" xfId="0" applyFont="1" applyFill="1" applyBorder="1" applyAlignment="1">
      <alignment horizontal="center" vertical="center"/>
    </xf>
    <xf numFmtId="0" fontId="34" fillId="13" borderId="6" xfId="0" applyFont="1" applyFill="1" applyBorder="1" applyAlignment="1">
      <alignment horizontal="center" vertical="center"/>
    </xf>
    <xf numFmtId="0" fontId="37" fillId="0" borderId="48" xfId="0" applyFont="1" applyBorder="1" applyAlignment="1">
      <alignment horizontal="center" vertical="center"/>
    </xf>
    <xf numFmtId="0" fontId="37" fillId="0" borderId="49" xfId="0" applyFont="1" applyBorder="1" applyAlignment="1">
      <alignment horizontal="center" vertical="center"/>
    </xf>
    <xf numFmtId="0" fontId="37" fillId="12" borderId="48" xfId="0" applyFont="1" applyFill="1" applyBorder="1" applyAlignment="1">
      <alignment horizontal="center" vertical="center"/>
    </xf>
    <xf numFmtId="0" fontId="37" fillId="12" borderId="49" xfId="0" applyFont="1" applyFill="1" applyBorder="1" applyAlignment="1">
      <alignment horizontal="center" vertical="center"/>
    </xf>
    <xf numFmtId="0" fontId="33" fillId="12" borderId="1" xfId="0" applyFont="1" applyFill="1" applyBorder="1" applyAlignment="1">
      <alignment horizontal="center" vertical="center" textRotation="255"/>
    </xf>
    <xf numFmtId="0" fontId="33" fillId="12" borderId="19" xfId="0" applyFont="1" applyFill="1" applyBorder="1" applyAlignment="1">
      <alignment horizontal="center" vertical="center" textRotation="255"/>
    </xf>
    <xf numFmtId="0" fontId="33" fillId="12" borderId="2" xfId="0" applyFont="1" applyFill="1" applyBorder="1" applyAlignment="1">
      <alignment horizontal="center" vertical="center" textRotation="255"/>
    </xf>
    <xf numFmtId="0" fontId="33" fillId="12" borderId="3" xfId="0" applyFont="1" applyFill="1" applyBorder="1" applyAlignment="1">
      <alignment horizontal="center" vertical="center" textRotation="255"/>
    </xf>
    <xf numFmtId="0" fontId="37" fillId="11" borderId="53" xfId="0" applyFont="1" applyFill="1" applyBorder="1" applyAlignment="1">
      <alignment horizontal="center" vertical="center"/>
    </xf>
    <xf numFmtId="0" fontId="37" fillId="11" borderId="49" xfId="0" applyFont="1" applyFill="1" applyBorder="1" applyAlignment="1">
      <alignment horizontal="center" vertical="center"/>
    </xf>
    <xf numFmtId="0" fontId="37" fillId="0" borderId="55" xfId="0" applyFont="1" applyBorder="1" applyAlignment="1">
      <alignment horizontal="center" vertical="center"/>
    </xf>
    <xf numFmtId="0" fontId="34" fillId="15" borderId="52" xfId="0" applyFont="1" applyFill="1" applyBorder="1" applyAlignment="1">
      <alignment horizontal="center" vertical="center" textRotation="255"/>
    </xf>
    <xf numFmtId="0" fontId="34" fillId="15" borderId="54" xfId="0" applyFont="1" applyFill="1" applyBorder="1" applyAlignment="1">
      <alignment horizontal="center" vertical="center" textRotation="255"/>
    </xf>
    <xf numFmtId="0" fontId="34" fillId="15" borderId="56" xfId="0" applyFont="1" applyFill="1" applyBorder="1" applyAlignment="1">
      <alignment horizontal="center" vertical="center" textRotation="255"/>
    </xf>
    <xf numFmtId="0" fontId="33" fillId="11" borderId="27" xfId="0" applyFont="1" applyFill="1" applyBorder="1" applyAlignment="1">
      <alignment horizontal="center" vertical="center" textRotation="255"/>
    </xf>
    <xf numFmtId="0" fontId="33" fillId="11" borderId="5" xfId="0" applyFont="1" applyFill="1" applyBorder="1" applyAlignment="1">
      <alignment horizontal="center" vertical="center" textRotation="255"/>
    </xf>
    <xf numFmtId="0" fontId="33" fillId="11" borderId="1" xfId="0" applyFont="1" applyFill="1" applyBorder="1" applyAlignment="1">
      <alignment horizontal="center" vertical="center" textRotation="255"/>
    </xf>
    <xf numFmtId="0" fontId="33" fillId="11" borderId="57" xfId="0" applyFont="1" applyFill="1" applyBorder="1" applyAlignment="1">
      <alignment horizontal="center" vertical="center" textRotation="255"/>
    </xf>
    <xf numFmtId="0" fontId="34" fillId="15" borderId="44" xfId="0" applyFont="1" applyFill="1" applyBorder="1" applyAlignment="1">
      <alignment horizontal="center" vertical="center" textRotation="255"/>
    </xf>
    <xf numFmtId="0" fontId="34" fillId="15" borderId="46" xfId="0" applyFont="1" applyFill="1" applyBorder="1" applyAlignment="1">
      <alignment horizontal="center" vertical="center" textRotation="255"/>
    </xf>
    <xf numFmtId="0" fontId="37" fillId="11" borderId="48" xfId="0" applyFont="1" applyFill="1" applyBorder="1" applyAlignment="1">
      <alignment horizontal="center" vertical="center"/>
    </xf>
    <xf numFmtId="0" fontId="33" fillId="16" borderId="21" xfId="0" applyFont="1" applyFill="1" applyBorder="1" applyAlignment="1">
      <alignment horizontal="center" vertical="center" textRotation="255"/>
    </xf>
    <xf numFmtId="0" fontId="33" fillId="16" borderId="3" xfId="0" applyFont="1" applyFill="1" applyBorder="1" applyAlignment="1">
      <alignment horizontal="center" vertical="center" textRotation="255"/>
    </xf>
    <xf numFmtId="0" fontId="33" fillId="16" borderId="70" xfId="0" applyFont="1" applyFill="1" applyBorder="1" applyAlignment="1">
      <alignment horizontal="center" vertical="center" textRotation="255"/>
    </xf>
  </cellXfs>
  <cellStyles count="5">
    <cellStyle name="ハイパーリンク" xfId="2" builtinId="8" hidden="1"/>
    <cellStyle name="ハイパーリンク" xfId="3" builtinId="8"/>
    <cellStyle name="標準" xfId="0" builtinId="0"/>
    <cellStyle name="標準 2" xfId="4" xr:uid="{B8C4EC3F-1CC2-4D50-A4B0-E033D997A3DF}"/>
    <cellStyle name="標準_インドお伺い書" xfId="1" xr:uid="{7C8908A2-99C8-453B-BBD6-7F7FAF9BF13A}"/>
  </cellStyles>
  <dxfs count="9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patternType="solid">
          <fgColor rgb="FFFFFF00"/>
          <bgColor rgb="FFFFFF00"/>
        </patternFill>
      </fill>
    </dxf>
    <dxf>
      <font>
        <b/>
        <i val="0"/>
        <color rgb="FFFF0000"/>
      </font>
      <fill>
        <patternFill>
          <fgColor rgb="FFFFFF00"/>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9C0006"/>
      </font>
      <fill>
        <patternFill>
          <bgColor rgb="FFFFC7CE"/>
        </patternFill>
      </fill>
    </dxf>
    <dxf>
      <fill>
        <patternFill>
          <bgColor rgb="FF00B0F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theme="1" tint="4.9989318521683403E-2"/>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theme="1" tint="4.9989318521683403E-2"/>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theme="1" tint="4.9989318521683403E-2"/>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FFFF00"/>
        </patternFill>
      </fill>
    </dxf>
    <dxf>
      <font>
        <color auto="1"/>
      </font>
      <fill>
        <patternFill>
          <bgColor rgb="FF00B0F0"/>
        </patternFill>
      </fill>
    </dxf>
    <dxf>
      <fill>
        <patternFill>
          <bgColor theme="1" tint="4.9989318521683403E-2"/>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rgb="FFFFFF00"/>
        </patternFill>
      </fill>
    </dxf>
    <dxf>
      <fill>
        <patternFill>
          <bgColor rgb="FFFFFF00"/>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theme="1"/>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1"/>
        </patternFill>
      </fill>
    </dxf>
    <dxf>
      <fill>
        <patternFill>
          <bgColor rgb="FF00B0F0"/>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theme="1"/>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theme="1"/>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theme="1"/>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theme="1"/>
        </patternFill>
      </fill>
    </dxf>
    <dxf>
      <fill>
        <patternFill>
          <bgColor rgb="FF00B0F0"/>
        </patternFill>
      </fill>
    </dxf>
    <dxf>
      <fill>
        <patternFill>
          <bgColor rgb="FFFFFF00"/>
        </patternFill>
      </fill>
    </dxf>
    <dxf>
      <fill>
        <patternFill>
          <bgColor theme="1"/>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00B0F0"/>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theme="1"/>
        </patternFill>
      </fill>
    </dxf>
    <dxf>
      <fill>
        <patternFill>
          <bgColor rgb="FF00B0F0"/>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theme="1"/>
        </patternFill>
      </fill>
    </dxf>
    <dxf>
      <fill>
        <patternFill>
          <bgColor rgb="FF00B0F0"/>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theme="1"/>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theme="1"/>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theme="1"/>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theme="1"/>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theme="1"/>
        </patternFill>
      </fill>
    </dxf>
    <dxf>
      <fill>
        <patternFill>
          <bgColor rgb="FF00B0F0"/>
        </patternFill>
      </fill>
    </dxf>
    <dxf>
      <fill>
        <patternFill>
          <bgColor rgb="FF00B0F0"/>
        </patternFill>
      </fill>
    </dxf>
    <dxf>
      <fill>
        <patternFill>
          <bgColor theme="1"/>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theme="1"/>
        </patternFill>
      </fill>
    </dxf>
    <dxf>
      <fill>
        <patternFill>
          <bgColor rgb="FF00B0F0"/>
        </patternFill>
      </fill>
    </dxf>
    <dxf>
      <fill>
        <patternFill>
          <bgColor rgb="FF00B0F0"/>
        </patternFill>
      </fill>
    </dxf>
    <dxf>
      <fill>
        <patternFill>
          <bgColor rgb="FFFFFF00"/>
        </patternFill>
      </fill>
    </dxf>
    <dxf>
      <fill>
        <patternFill>
          <bgColor theme="1"/>
        </patternFill>
      </fill>
    </dxf>
    <dxf>
      <fill>
        <patternFill>
          <bgColor theme="1"/>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theme="1"/>
        </patternFill>
      </fill>
    </dxf>
    <dxf>
      <fill>
        <patternFill>
          <bgColor rgb="FFFFFF00"/>
        </patternFill>
      </fill>
    </dxf>
    <dxf>
      <fill>
        <patternFill>
          <bgColor theme="1"/>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patternFill>
      </fill>
    </dxf>
    <dxf>
      <fill>
        <patternFill>
          <bgColor rgb="FF00B0F0"/>
        </patternFill>
      </fill>
    </dxf>
    <dxf>
      <fill>
        <patternFill>
          <bgColor rgb="FF00B0F0"/>
        </patternFill>
      </fill>
    </dxf>
    <dxf>
      <fill>
        <patternFill>
          <bgColor rgb="FF00B0F0"/>
        </patternFill>
      </fill>
    </dxf>
    <dxf>
      <fill>
        <patternFill>
          <bgColor theme="1"/>
        </patternFill>
      </fill>
    </dxf>
    <dxf>
      <fill>
        <patternFill>
          <bgColor rgb="FFFFFF0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theme="1"/>
        </patternFill>
      </fill>
    </dxf>
    <dxf>
      <fill>
        <patternFill>
          <bgColor rgb="FF00B0F0"/>
        </patternFill>
      </fill>
    </dxf>
    <dxf>
      <fill>
        <patternFill>
          <bgColor theme="1"/>
        </patternFill>
      </fill>
    </dxf>
    <dxf>
      <fill>
        <patternFill>
          <bgColor rgb="FFFFFF00"/>
        </patternFill>
      </fill>
    </dxf>
    <dxf>
      <fill>
        <patternFill>
          <bgColor rgb="FF00B0F0"/>
        </patternFill>
      </fill>
    </dxf>
    <dxf>
      <fill>
        <patternFill>
          <bgColor rgb="FF00B0F0"/>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theme="1"/>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theme="1"/>
        </patternFill>
      </fill>
    </dxf>
    <dxf>
      <fill>
        <patternFill>
          <bgColor rgb="FF00B0F0"/>
        </patternFill>
      </fill>
    </dxf>
    <dxf>
      <fill>
        <patternFill>
          <bgColor rgb="FFFFFF00"/>
        </patternFill>
      </fill>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Source Han Sans CN,arial,sans-s"/>
        <family val="2"/>
        <scheme val="none"/>
      </font>
    </dxf>
    <dxf>
      <font>
        <b val="0"/>
        <i val="0"/>
        <strike val="0"/>
        <condense val="0"/>
        <extend val="0"/>
        <outline val="0"/>
        <shadow val="0"/>
        <u val="none"/>
        <vertAlign val="baseline"/>
        <sz val="11"/>
        <color auto="1"/>
        <name val="Source Han Sans CN,arial,sans-s"/>
        <family val="2"/>
        <scheme val="none"/>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theme="1"/>
        <name val="游ゴシック"/>
        <family val="3"/>
        <charset val="128"/>
        <scheme val="minor"/>
      </font>
    </dxf>
    <dxf>
      <font>
        <b val="0"/>
        <i val="0"/>
        <strike val="0"/>
        <condense val="0"/>
        <extend val="0"/>
        <outline val="0"/>
        <shadow val="0"/>
        <u val="none"/>
        <vertAlign val="baseline"/>
        <sz val="11"/>
        <color theme="1"/>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rgb="FF000000"/>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theme="1"/>
        <name val="游ゴシック"/>
        <family val="2"/>
        <charset val="128"/>
        <scheme val="none"/>
      </font>
    </dxf>
    <dxf>
      <font>
        <b val="0"/>
        <i val="0"/>
        <strike val="0"/>
        <condense val="0"/>
        <extend val="0"/>
        <outline val="0"/>
        <shadow val="0"/>
        <u val="none"/>
        <vertAlign val="baseline"/>
        <sz val="11"/>
        <color theme="1"/>
        <name val="游ゴシック"/>
        <family val="2"/>
        <charset val="128"/>
        <scheme val="none"/>
      </font>
    </dxf>
    <dxf>
      <font>
        <b val="0"/>
        <i val="0"/>
        <strike val="0"/>
        <condense val="0"/>
        <extend val="0"/>
        <outline val="0"/>
        <shadow val="0"/>
        <u val="none"/>
        <vertAlign val="baseline"/>
        <sz val="11"/>
        <color theme="1"/>
        <name val="游ゴシック"/>
        <family val="2"/>
        <charset val="128"/>
        <scheme val="none"/>
      </font>
    </dxf>
    <dxf>
      <font>
        <b val="0"/>
        <i val="0"/>
        <strike val="0"/>
        <condense val="0"/>
        <extend val="0"/>
        <outline val="0"/>
        <shadow val="0"/>
        <u val="none"/>
        <vertAlign val="baseline"/>
        <sz val="11"/>
        <color theme="1"/>
        <name val="游ゴシック"/>
        <family val="2"/>
        <charset val="128"/>
        <scheme val="none"/>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ont>
        <b val="0"/>
        <i val="0"/>
        <strike val="0"/>
        <condense val="0"/>
        <extend val="0"/>
        <outline val="0"/>
        <shadow val="0"/>
        <u val="none"/>
        <vertAlign val="baseline"/>
        <sz val="11"/>
        <color auto="1"/>
        <name val="游ゴシック"/>
        <family val="3"/>
        <charset val="128"/>
        <scheme val="minor"/>
      </font>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strike val="0"/>
        <outline val="0"/>
        <shadow val="0"/>
        <u val="none"/>
        <vertAlign val="baseline"/>
        <sz val="11"/>
        <color auto="1"/>
        <name val="游ゴシック"/>
        <family val="3"/>
        <charset val="128"/>
        <scheme val="minor"/>
      </font>
      <fill>
        <patternFill patternType="none">
          <fgColor indexed="64"/>
          <bgColor indexed="65"/>
        </patternFill>
      </fill>
    </dxf>
    <dxf>
      <font>
        <strike val="0"/>
        <outline val="0"/>
        <shadow val="0"/>
        <u val="none"/>
        <vertAlign val="baseline"/>
        <sz val="11"/>
        <color auto="1"/>
        <name val="游ゴシック"/>
        <family val="3"/>
        <charset val="128"/>
        <scheme val="minor"/>
      </font>
      <fill>
        <patternFill patternType="none">
          <fgColor indexed="64"/>
          <bgColor indexed="65"/>
        </patternFill>
      </fill>
    </dxf>
    <dxf>
      <font>
        <strike val="0"/>
        <outline val="0"/>
        <shadow val="0"/>
        <u val="none"/>
        <vertAlign val="baseline"/>
        <sz val="11"/>
        <color auto="1"/>
        <name val="游ゴシック"/>
        <family val="3"/>
        <charset val="128"/>
        <scheme val="minor"/>
      </font>
      <fill>
        <patternFill patternType="none">
          <fgColor indexed="64"/>
          <bgColor indexed="65"/>
        </patternFill>
      </fill>
    </dxf>
    <dxf>
      <font>
        <strike val="0"/>
        <outline val="0"/>
        <shadow val="0"/>
        <u val="none"/>
        <vertAlign val="baseline"/>
        <sz val="11"/>
        <color auto="1"/>
        <name val="游ゴシック"/>
        <family val="3"/>
        <charset val="128"/>
        <scheme val="minor"/>
      </font>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top style="thin">
          <color theme="4" tint="0.39997558519241921"/>
        </top>
      </border>
    </dxf>
    <dxf>
      <font>
        <b/>
        <i val="0"/>
        <strike val="0"/>
        <condense val="0"/>
        <extend val="0"/>
        <outline val="0"/>
        <shadow val="0"/>
        <u val="none"/>
        <vertAlign val="baseline"/>
        <sz val="11"/>
        <color theme="0"/>
        <name val="游ゴシック"/>
        <family val="2"/>
        <charset val="128"/>
        <scheme val="minor"/>
      </font>
      <fill>
        <patternFill patternType="solid">
          <fgColor theme="4"/>
          <bgColor theme="4"/>
        </patternFill>
      </fill>
    </dxf>
    <dxf>
      <border outline="0">
        <top style="thin">
          <color theme="4" tint="0.39997558519241921"/>
        </top>
      </border>
    </dxf>
    <dxf>
      <font>
        <b/>
        <i val="0"/>
        <strike val="0"/>
        <condense val="0"/>
        <extend val="0"/>
        <outline val="0"/>
        <shadow val="0"/>
        <u val="none"/>
        <vertAlign val="baseline"/>
        <sz val="11"/>
        <color theme="0"/>
        <name val="游ゴシック"/>
        <family val="2"/>
        <charset val="128"/>
        <scheme val="minor"/>
      </font>
      <fill>
        <patternFill patternType="solid">
          <fgColor theme="4"/>
          <bgColor theme="4"/>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游ゴシック"/>
        <family val="2"/>
        <charset val="128"/>
        <scheme val="minor"/>
      </font>
      <fill>
        <patternFill patternType="solid">
          <fgColor theme="4"/>
          <bgColor theme="4"/>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游ゴシック"/>
        <family val="2"/>
        <charset val="128"/>
        <scheme val="minor"/>
      </font>
      <fill>
        <patternFill patternType="solid">
          <fgColor theme="4"/>
          <bgColor theme="4"/>
        </patternFill>
      </fill>
    </dxf>
    <dxf>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游ゴシック"/>
        <family val="2"/>
        <charset val="128"/>
        <scheme val="minor"/>
      </font>
      <fill>
        <patternFill patternType="solid">
          <fgColor theme="4"/>
          <bgColor theme="4"/>
        </patternFill>
      </fill>
    </dxf>
    <dxf>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游ゴシック"/>
        <family val="2"/>
        <charset val="128"/>
        <scheme val="minor"/>
      </font>
      <fill>
        <patternFill patternType="solid">
          <fgColor theme="4"/>
          <bgColor theme="4"/>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strike val="0"/>
        <outline val="0"/>
        <shadow val="0"/>
        <u val="none"/>
        <vertAlign val="baseline"/>
        <sz val="11"/>
        <color auto="1"/>
        <name val="游ゴシック"/>
        <family val="3"/>
        <charset val="128"/>
        <scheme val="minor"/>
      </font>
      <fill>
        <patternFill patternType="none">
          <fgColor indexed="64"/>
          <bgColor indexed="65"/>
        </patternFill>
      </fill>
    </dxf>
    <dxf>
      <font>
        <strike val="0"/>
        <outline val="0"/>
        <shadow val="0"/>
        <u val="none"/>
        <vertAlign val="baseline"/>
        <sz val="11"/>
        <color auto="1"/>
        <name val="游ゴシック"/>
        <family val="3"/>
        <charset val="128"/>
        <scheme val="minor"/>
      </font>
      <fill>
        <patternFill patternType="none">
          <fgColor indexed="64"/>
          <bgColor indexed="65"/>
        </patternFill>
      </fill>
    </dxf>
    <dxf>
      <font>
        <strike val="0"/>
        <outline val="0"/>
        <shadow val="0"/>
        <u val="none"/>
        <vertAlign val="baseline"/>
        <sz val="11"/>
        <color auto="1"/>
        <name val="游ゴシック"/>
        <family val="3"/>
        <charset val="128"/>
        <scheme val="minor"/>
      </font>
      <fill>
        <patternFill patternType="none">
          <fgColor indexed="64"/>
          <bgColor indexed="65"/>
        </patternFill>
      </fill>
    </dxf>
    <dxf>
      <font>
        <strike val="0"/>
        <outline val="0"/>
        <shadow val="0"/>
        <u val="none"/>
        <vertAlign val="baseline"/>
        <sz val="11"/>
        <color auto="1"/>
        <name val="游ゴシック"/>
        <family val="3"/>
        <charset val="128"/>
        <scheme val="minor"/>
      </font>
      <fill>
        <patternFill patternType="none">
          <fgColor indexed="64"/>
          <bgColor indexed="65"/>
        </patternFill>
      </fill>
    </dxf>
    <dxf>
      <font>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theme="4" tint="0.39997558519241921"/>
        </left>
        <right style="thin">
          <color theme="4" tint="0.39997558519241921"/>
        </right>
        <top style="thin">
          <color theme="4" tint="0.39997558519241921"/>
        </top>
        <bottom/>
        <vertical/>
        <horizontal/>
      </border>
    </dxf>
    <dxf>
      <font>
        <color auto="1"/>
        <name val="ＭＳ Ｐゴシック"/>
        <family val="3"/>
        <charset val="128"/>
        <scheme val="none"/>
      </font>
      <fill>
        <patternFill patternType="none">
          <fgColor indexed="64"/>
          <bgColor indexed="65"/>
        </patternFill>
      </fill>
      <alignment horizontal="general" vertical="center" textRotation="0" wrapText="0" indent="0" justifyLastLine="0" shrinkToFit="0" readingOrder="0"/>
    </dxf>
    <dxf>
      <numFmt numFmtId="30" formatCode="@"/>
    </dxf>
    <dxf>
      <numFmt numFmtId="30" formatCode="@"/>
    </dxf>
    <dxf>
      <numFmt numFmtId="30" formatCode="@"/>
    </dxf>
    <dxf>
      <numFmt numFmtId="30" formatCode="@"/>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EA22E7-72E9-41EA-8729-643CFBDBFC6F}" name="国名" displayName="国名" ref="L1:L264" totalsRowShown="0" headerRowDxfId="935" dataDxfId="934">
  <autoFilter ref="L1:L264" xr:uid="{B0EA22E7-72E9-41EA-8729-643CFBDBFC6F}"/>
  <tableColumns count="1">
    <tableColumn id="1" xr3:uid="{75C08698-2D0D-4BAD-BAC1-311BD4DE75D8}" name="国名" dataDxfId="93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7388F36-5EDB-4273-A8E4-66FD55A22939}" name="国番号" displayName="国番号" ref="T1:T253" totalsRowShown="0">
  <autoFilter ref="T1:T253" xr:uid="{E7388F36-5EDB-4273-A8E4-66FD55A22939}"/>
  <sortState xmlns:xlrd2="http://schemas.microsoft.com/office/spreadsheetml/2017/richdata2" ref="T2:T253">
    <sortCondition ref="T1:T253"/>
  </sortState>
  <tableColumns count="1">
    <tableColumn id="1" xr3:uid="{7A2F6A1F-4AC3-4881-B9CD-A3BA3FCF35EB}" name="国番号"/>
  </tableColumns>
  <tableStyleInfo name="TableStyleMedium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4C35C1A2-1B9F-48DB-9FCB-C4A9033E5E8F}" name="Maanshan" displayName="Maanshan" ref="N2:N8" totalsRowShown="0">
  <autoFilter ref="N2:N8" xr:uid="{7EDAA3C0-F255-4EFE-9FCD-3FF2433FA1E9}"/>
  <tableColumns count="1">
    <tableColumn id="1" xr3:uid="{0AD1E95C-A974-4CD4-BC9C-F49F1EFF6119}" name="Maanshan"/>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BC8DBAF9-01DD-4BA9-9D7B-2A1BCC00F0BA}" name="Suzhou" displayName="Suzhou" ref="O2:O7" totalsRowShown="0">
  <autoFilter ref="O2:O7" xr:uid="{03B77FD8-B250-417E-A656-A9B22BDBC032}"/>
  <tableColumns count="1">
    <tableColumn id="1" xr3:uid="{8B28F371-21D1-4B73-8C47-6F6F7C59767B}" name="Suzhou"/>
  </tableColumns>
  <tableStyleInfo name="TableStyleMedium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79AE2FE5-AC8C-4D77-842A-2D705D3DE93B}" name="Tongling" displayName="Tongling" ref="P2:P6" totalsRowShown="0">
  <autoFilter ref="P2:P6" xr:uid="{C9BD3B68-CD62-4C76-B7E5-7029E15A69C1}"/>
  <tableColumns count="1">
    <tableColumn id="1" xr3:uid="{2A0588B8-4B00-472C-919D-2AE742143FA2}" name="Tongling"/>
  </tableColumns>
  <tableStyleInfo name="TableStyleMedium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837CA4D2-B9C6-4E8F-8E3C-9DE5E8D59DC9}" name="Wuhu" displayName="Wuhu" ref="Q2:Q10" totalsRowShown="0">
  <autoFilter ref="Q2:Q10" xr:uid="{1C97284E-5ED3-45EA-A09C-EF724BBC70ED}"/>
  <tableColumns count="1">
    <tableColumn id="1" xr3:uid="{342E6FBC-0D0A-4A2F-870C-E14DE9563247}" name="Wuhu"/>
  </tableColumns>
  <tableStyleInfo name="TableStyleMedium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B5F5BA90-575A-42C3-832B-3BA10CD931CD}" name="Xuancheng" displayName="Xuancheng" ref="R2:R9" totalsRowShown="0">
  <autoFilter ref="R2:R9" xr:uid="{108CB690-3219-4D4C-826E-7F71F6A4FDE5}"/>
  <tableColumns count="1">
    <tableColumn id="1" xr3:uid="{B806F70D-944F-4576-B21B-0679A6E41AD1}" name="Xuancheng"/>
  </tableColumns>
  <tableStyleInfo name="TableStyleMedium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3D6448D4-1496-44B1-9885-65B918699471}" name="ChongQing_" displayName="ChongQing_" ref="T2:T40" totalsRowShown="0">
  <autoFilter ref="T2:T40" xr:uid="{84057033-66E1-4BBD-AA70-3BF773571718}"/>
  <tableColumns count="1">
    <tableColumn id="1" xr3:uid="{3BAEC5A5-7A73-4E72-9C66-8A45602567BB}" name="ChongQing_"/>
  </tableColumns>
  <tableStyleInfo name="TableStyleMedium2"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D07FDAF1-A888-4035-9174-52F87173A5CE}" name="BeiJing_" displayName="BeiJing_" ref="S2:S18" totalsRowShown="0">
  <autoFilter ref="S2:S18" xr:uid="{8C5802B6-917F-4CE2-8C57-E1B605812664}"/>
  <tableColumns count="1">
    <tableColumn id="1" xr3:uid="{59257243-FBB7-40C9-8873-B5DF7CF67521}" name="BeiJing_"/>
  </tableColumns>
  <tableStyleInfo name="TableStyleMedium2"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10BFE75A-8B8C-442F-8FE1-C113071EE5BF}" name="Fuzhou" displayName="Fuzhou" ref="U2:U15" totalsRowShown="0">
  <autoFilter ref="U2:U15" xr:uid="{47583302-E40F-41F4-9320-B3D6B0728C93}"/>
  <tableColumns count="1">
    <tableColumn id="1" xr3:uid="{ABC0178A-B051-4F17-B406-8548B1910995}" name="Fuzhou"/>
  </tableColumns>
  <tableStyleInfo name="TableStyleMedium2"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8107586-6A3A-42BE-AF6B-79F0FA99B604}" name="Longyan" displayName="Longyan" ref="V2:V9" totalsRowShown="0">
  <autoFilter ref="V2:V9" xr:uid="{9CE19491-C69A-412C-84EB-57F1CE89A221}"/>
  <tableColumns count="1">
    <tableColumn id="1" xr3:uid="{337BF4F7-9EB5-433B-BA53-0AA30A0F5C12}" name="Longyan"/>
  </tableColumns>
  <tableStyleInfo name="TableStyleMedium2"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9DBDD890-E81C-436C-8366-132D3991490F}" name="Nanping" displayName="Nanping" ref="W2:W12" totalsRowShown="0">
  <autoFilter ref="W2:W12" xr:uid="{B41109EA-A8E5-4B08-A7A3-D992414B1E34}"/>
  <tableColumns count="1">
    <tableColumn id="1" xr3:uid="{8E6EC743-C660-4B04-86A4-0EC24EFE4F26}" name="Nanping"/>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975B149-32A4-4D8E-B29E-D801DD2E2224}" name="業種" displayName="業種" ref="V1:V10" totalsRowShown="0">
  <autoFilter ref="V1:V10" xr:uid="{7975B149-32A4-4D8E-B29E-D801DD2E2224}"/>
  <tableColumns count="1">
    <tableColumn id="1" xr3:uid="{FFAE5439-A0E3-4BE9-AAEE-F2A6FA37DADF}" name="業種"/>
  </tableColumns>
  <tableStyleInfo name="TableStyleMedium2"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C86BEDC-966E-4114-9962-02AA8BB61F19}" name="Ningde" displayName="Ningde" ref="X2:X10" totalsRowShown="0">
  <autoFilter ref="X2:X10" xr:uid="{C1B1F22C-5244-4D68-85BD-0AA5D082D2FF}"/>
  <tableColumns count="1">
    <tableColumn id="1" xr3:uid="{D6BBB80C-779F-436E-9CFA-301CB3D29C20}" name="Ningde"/>
  </tableColumns>
  <tableStyleInfo name="TableStyleMedium2"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39C660CD-9E84-4E69-AA12-26C51B63C3BE}" name="Putian" displayName="Putian" ref="Y2:Y8" totalsRowShown="0">
  <autoFilter ref="Y2:Y8" xr:uid="{52877458-3C7F-4E62-BBE6-EEFF71366CD8}"/>
  <tableColumns count="1">
    <tableColumn id="1" xr3:uid="{CA59AE75-55FD-4396-B761-9E0770CAC55F}" name="Putian"/>
  </tableColumns>
  <tableStyleInfo name="TableStyleMedium2"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43D3C0C8-1639-4A27-9F3E-D79F7D2DDE7C}" name="Quanzhou" displayName="Quanzhou" ref="Z2:Z14" totalsRowShown="0">
  <autoFilter ref="Z2:Z14" xr:uid="{C6E933B6-494B-4DE2-8683-BF44D7A2D276}"/>
  <tableColumns count="1">
    <tableColumn id="1" xr3:uid="{63FB46FF-6394-4707-8D15-7018E7C1626E}" name="Quanzhou"/>
  </tableColumns>
  <tableStyleInfo name="TableStyleMedium2"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7BED7D88-90ED-4DAB-B110-869624E240D7}" name="Sanming" displayName="Sanming" ref="AA2:AA14" totalsRowShown="0">
  <autoFilter ref="AA2:AA14" xr:uid="{8B386BE0-9432-47AB-876A-686577712AA7}"/>
  <tableColumns count="1">
    <tableColumn id="1" xr3:uid="{4357ED10-E982-4552-9478-A25EF5B23572}" name="Sanming"/>
  </tableColumns>
  <tableStyleInfo name="TableStyleMedium2"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A78AB822-14FA-44E3-BDB2-3089EA5060FA}" name="Xiamen" displayName="Xiamen" ref="AB2:AB8" totalsRowShown="0">
  <autoFilter ref="AB2:AB8" xr:uid="{E74E8B8C-5865-4DC5-AA1A-51442C1A870F}"/>
  <tableColumns count="1">
    <tableColumn id="1" xr3:uid="{CA90FE41-7D59-4457-9887-D454197D89CA}" name="Xiamen"/>
  </tableColumns>
  <tableStyleInfo name="TableStyleMedium2"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C3E6B18D-FFCC-4216-B5EE-0FAC4DEF5285}" name="Zhangzhou" displayName="Zhangzhou" ref="AC2:AC13" totalsRowShown="0">
  <autoFilter ref="AC2:AC13" xr:uid="{1F398002-BE1D-4A8A-AF6F-00A413FDF7D1}"/>
  <tableColumns count="1">
    <tableColumn id="1" xr3:uid="{D5F683F7-283F-481A-A3C9-5F7B6E40F4C7}" name="Zhangzhou"/>
  </tableColumns>
  <tableStyleInfo name="TableStyleMedium2"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F444F13E-7FBF-45EF-99DF-56843EB4ACB4}" name="Baiyin" displayName="Baiyin" ref="AD2:AD7" totalsRowShown="0">
  <autoFilter ref="AD2:AD7" xr:uid="{7EFA6026-FD5E-49E3-B58B-14D428D1B50B}"/>
  <tableColumns count="1">
    <tableColumn id="1" xr3:uid="{73042DC3-9F31-47B6-851D-DDDF8EB049D2}" name="Baiyin"/>
  </tableColumns>
  <tableStyleInfo name="TableStyleMedium2"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DD43C8AE-A8D7-41A4-A606-4000E232E1C0}" name="Dingxi" displayName="Dingxi" ref="AE2:AE9" totalsRowShown="0">
  <autoFilter ref="AE2:AE9" xr:uid="{4F67015D-8643-41DC-9697-EC999B0CD0E2}"/>
  <tableColumns count="1">
    <tableColumn id="1" xr3:uid="{7355D88F-A595-4DBF-8C75-3FB37581C5A3}" name="Dingxi"/>
  </tableColumns>
  <tableStyleInfo name="TableStyleMedium2"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C9958530-288F-49FD-8648-9FED16FADDF5}" name="Gannan" displayName="Gannan" ref="AF2:AF10" totalsRowShown="0">
  <autoFilter ref="AF2:AF10" xr:uid="{0DECB617-3B23-40E1-A7B4-2DF580F37057}"/>
  <tableColumns count="1">
    <tableColumn id="1" xr3:uid="{7ADA8458-B3EF-45CD-816B-985FBFF9705C}" name="Gannan"/>
  </tableColumns>
  <tableStyleInfo name="TableStyleMedium2"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4504E3CB-7922-48FE-A366-35451D5C9587}" name="Jinchang" displayName="Jinchang" ref="AH2:AH4" totalsRowShown="0">
  <autoFilter ref="AH2:AH4" xr:uid="{117A89ED-8842-40EA-928D-941DBECCB3C5}"/>
  <tableColumns count="1">
    <tableColumn id="1" xr3:uid="{C89506B5-42EB-4C75-8B47-734D8B5AEE78}" name="Jinchang"/>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79DEEC5-21C3-4D21-8115-AC2C89983016}" name="回答" displayName="回答" ref="A1:A3" totalsRowShown="0" dataCellStyle="標準_インドお伺い書">
  <autoFilter ref="A1:A3" xr:uid="{E79DEEC5-21C3-4D21-8115-AC2C89983016}"/>
  <tableColumns count="1">
    <tableColumn id="1" xr3:uid="{DEC603A1-BFF5-4946-859D-A6E0908F80F7}" name="回答" dataCellStyle="標準_インドお伺い書"/>
  </tableColumns>
  <tableStyleInfo name="TableStyleMedium2"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8E469D50-DF5F-409A-866C-0C2EF1BB163F}" name="Jiayuguan" displayName="Jiayuguan" ref="AG2:AG3" totalsRowShown="0">
  <autoFilter ref="AG2:AG3" xr:uid="{8E469D50-DF5F-409A-866C-0C2EF1BB163F}"/>
  <tableColumns count="1">
    <tableColumn id="1" xr3:uid="{0722F1AB-C78D-4DF5-9D30-59BC227D223D}" name="Jiayuguan"/>
  </tableColumns>
  <tableStyleInfo name="TableStyleMedium2"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AFA89F22-556C-430F-AC70-2E59857FBA1F}" name="テーブル141" displayName="テーブル141" ref="CL2:CL3" totalsRowShown="0">
  <autoFilter ref="CL2:CL3" xr:uid="{AFA89F22-556C-430F-AC70-2E59857FBA1F}"/>
  <tableColumns count="1">
    <tableColumn id="1" xr3:uid="{39A50227-C96B-4BCA-9B02-89C64CADD338}" name="ChangjiangLizuZizhixian"/>
  </tableColumns>
  <tableStyleInfo name="TableStyleMedium2"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523F7B50-20E6-4035-A2D1-0B80697D1CB8}" name="Jiuquan" displayName="Jiuquan" ref="AI2:AI9" totalsRowShown="0">
  <autoFilter ref="AI2:AI9" xr:uid="{523F7B50-20E6-4035-A2D1-0B80697D1CB8}"/>
  <tableColumns count="1">
    <tableColumn id="1" xr3:uid="{C1115D92-ABF7-4007-BD75-16971E47CD7D}" name="Jiuquan"/>
  </tableColumns>
  <tableStyleInfo name="TableStyleMedium2"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62B33ADA-A499-4183-A604-6C95AF6EAEFA}" name="Lanzhou" displayName="Lanzhou" ref="AJ2:AJ10" totalsRowShown="0">
  <autoFilter ref="AJ2:AJ10" xr:uid="{62B33ADA-A499-4183-A604-6C95AF6EAEFA}"/>
  <tableColumns count="1">
    <tableColumn id="1" xr3:uid="{10225794-BB99-456F-8682-6F97923BB286}" name="Lanzhou"/>
  </tableColumns>
  <tableStyleInfo name="TableStyleMedium2"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461D09A4-6169-4E88-AE1F-41C06468E292}" name="Linxia" displayName="Linxia" ref="AK2:AK10" totalsRowShown="0">
  <autoFilter ref="AK2:AK10" xr:uid="{461D09A4-6169-4E88-AE1F-41C06468E292}"/>
  <tableColumns count="1">
    <tableColumn id="1" xr3:uid="{87D48A45-85D3-4A20-81F4-D2AF472BA6DA}" name="Linxia"/>
  </tableColumns>
  <tableStyleInfo name="TableStyleMedium2"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92FF80A0-E5F0-413F-9963-19094618864F}" name="Longnan" displayName="Longnan" ref="AL2:AL11" totalsRowShown="0">
  <autoFilter ref="AL2:AL11" xr:uid="{92FF80A0-E5F0-413F-9963-19094618864F}"/>
  <tableColumns count="1">
    <tableColumn id="1" xr3:uid="{AA82779E-710C-40F9-9845-881C926DD8FA}" name="Longnan"/>
  </tableColumns>
  <tableStyleInfo name="TableStyleMedium2"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DE382013-9F2D-4137-AB5C-C8208152CC5D}" name="Pingliang" displayName="Pingliang" ref="AM2:AM9" totalsRowShown="0">
  <autoFilter ref="AM2:AM9" xr:uid="{DE382013-9F2D-4137-AB5C-C8208152CC5D}"/>
  <tableColumns count="1">
    <tableColumn id="1" xr3:uid="{D35257E7-B88E-41B8-AA26-DD2ECCCF82F5}" name="Pingliang"/>
  </tableColumns>
  <tableStyleInfo name="TableStyleMedium2"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86D8EEDC-327F-488D-B739-67CBE679241D}" name="Qingyang" displayName="Qingyang" ref="AN2:AN10" totalsRowShown="0">
  <autoFilter ref="AN2:AN10" xr:uid="{86D8EEDC-327F-488D-B739-67CBE679241D}"/>
  <tableColumns count="1">
    <tableColumn id="1" xr3:uid="{69621024-D63B-448D-BAEA-7A5A13FA0F49}" name="Qingyang"/>
  </tableColumns>
  <tableStyleInfo name="TableStyleMedium2"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0D197946-D047-4799-A0CD-298A4C7E88B4}" name="Tianshui" displayName="Tianshui" ref="AO2:AO9" totalsRowShown="0">
  <autoFilter ref="AO2:AO9" xr:uid="{0D197946-D047-4799-A0CD-298A4C7E88B4}"/>
  <tableColumns count="1">
    <tableColumn id="1" xr3:uid="{E763C8B2-2501-48F7-87AE-9A8DA3BD4FDC}" name="Tianshui"/>
  </tableColumns>
  <tableStyleInfo name="TableStyleMedium2"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8F6FA539-1521-4DB9-9268-8DD218DA34C3}" name="Wuwei" displayName="Wuwei" ref="AP2:AP6" totalsRowShown="0">
  <autoFilter ref="AP2:AP6" xr:uid="{8F6FA539-1521-4DB9-9268-8DD218DA34C3}"/>
  <tableColumns count="1">
    <tableColumn id="1" xr3:uid="{06AB4DC5-5C67-4CCA-B8C5-30EB13006AEC}" name="Wuwei"/>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0230016-738B-4450-80A9-C106ADEC1F16}" name="出生地" displayName="出生地" ref="K1:K6" totalsRowShown="0">
  <autoFilter ref="K1:K6" xr:uid="{F0230016-738B-4450-80A9-C106ADEC1F16}"/>
  <tableColumns count="1">
    <tableColumn id="1" xr3:uid="{458A5C6D-63CF-42CB-9ED8-C6E2CA18A9CD}" name="出生地"/>
  </tableColumns>
  <tableStyleInfo name="TableStyleMedium2"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EF5CD641-59F1-4BA2-915F-BE2BE3065230}" name="Zhangye" displayName="Zhangye" ref="AQ2:AQ8" totalsRowShown="0">
  <autoFilter ref="AQ2:AQ8" xr:uid="{EF5CD641-59F1-4BA2-915F-BE2BE3065230}"/>
  <tableColumns count="1">
    <tableColumn id="1" xr3:uid="{C88270C5-3ED1-4387-9E5C-66AA4F84B47A}" name="Zhangye"/>
  </tableColumns>
  <tableStyleInfo name="TableStyleMedium2"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A6CB29BD-A116-4179-935F-468F5D788DCE}" name="Chaozhou" displayName="Chaozhou" ref="AR2:AR5" totalsRowShown="0">
  <autoFilter ref="AR2:AR5" xr:uid="{A6CB29BD-A116-4179-935F-468F5D788DCE}"/>
  <tableColumns count="1">
    <tableColumn id="1" xr3:uid="{3D72917D-BA5D-48A7-94EE-E8DE8FF8B56B}" name="Chaozhou"/>
  </tableColumns>
  <tableStyleInfo name="TableStyleMedium2"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261BD803-109C-4EAE-9139-6A7519414573}" name="Dongguan" displayName="Dongguan" ref="AS2:AS3" totalsRowShown="0">
  <autoFilter ref="AS2:AS3" xr:uid="{261BD803-109C-4EAE-9139-6A7519414573}"/>
  <tableColumns count="1">
    <tableColumn id="1" xr3:uid="{EC87B0B3-99F9-43C8-9E40-CBA9E3890DEE}" name="Dongguan"/>
  </tableColumns>
  <tableStyleInfo name="TableStyleMedium2"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345B10E6-FD81-4F71-9F10-19C1DA7549DC}" name="Foshan" displayName="Foshan" ref="AT2:AT7" totalsRowShown="0">
  <autoFilter ref="AT2:AT7" xr:uid="{345B10E6-FD81-4F71-9F10-19C1DA7549DC}"/>
  <tableColumns count="1">
    <tableColumn id="1" xr3:uid="{06E0F272-144F-435C-AD82-2C7BCB08336E}" name="Foshan"/>
  </tableColumns>
  <tableStyleInfo name="TableStyleMedium2"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0BBE12A5-2366-48F7-8198-51C5CC8E4E13}" name="Guangzhou" displayName="Guangzhou" ref="AU2:AU13" totalsRowShown="0">
  <autoFilter ref="AU2:AU13" xr:uid="{0BBE12A5-2366-48F7-8198-51C5CC8E4E13}"/>
  <tableColumns count="1">
    <tableColumn id="1" xr3:uid="{09885B31-462A-4E4C-B872-2857EEF864FA}" name="Guangzhou"/>
  </tableColumns>
  <tableStyleInfo name="TableStyleMedium2"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027A58AE-34A1-4832-90E6-702D870AACC3}" name="Heyuan" displayName="Heyuan" ref="AV2:AV8" totalsRowShown="0" dataDxfId="867">
  <autoFilter ref="AV2:AV8" xr:uid="{027A58AE-34A1-4832-90E6-702D870AACC3}"/>
  <tableColumns count="1">
    <tableColumn id="1" xr3:uid="{28BD5DB3-092C-4997-99CB-B65ABBBF63D9}" name="Heyuan" dataDxfId="866"/>
  </tableColumns>
  <tableStyleInfo name="TableStyleMedium2"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2AD85DEE-33DB-4134-9984-40C5B76E055A}" name="Huizhou" displayName="Huizhou" ref="AW2:AW7" totalsRowShown="0">
  <autoFilter ref="AW2:AW7" xr:uid="{2AD85DEE-33DB-4134-9984-40C5B76E055A}"/>
  <tableColumns count="1">
    <tableColumn id="1" xr3:uid="{652EF756-F031-4E80-8877-A16AE514DE91}" name="Huizhou"/>
  </tableColumns>
  <tableStyleInfo name="TableStyleMedium2"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0B19ECC4-2663-46FA-8094-505D5890DEE1}" name="Jiangmen" displayName="Jiangmen" ref="AX2:AX9" totalsRowShown="0">
  <autoFilter ref="AX2:AX9" xr:uid="{0B19ECC4-2663-46FA-8094-505D5890DEE1}"/>
  <tableColumns count="1">
    <tableColumn id="1" xr3:uid="{23D02C61-8BB5-4BDB-AEB2-A6C6A45CCA90}" name="Jiangmen"/>
  </tableColumns>
  <tableStyleInfo name="TableStyleMedium2"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BE8784EA-491C-4B03-9A03-11BACEC24436}" name="Jieyang" displayName="Jieyang" ref="AY2:AY7" totalsRowShown="0">
  <autoFilter ref="AY2:AY7" xr:uid="{BE8784EA-491C-4B03-9A03-11BACEC24436}"/>
  <tableColumns count="1">
    <tableColumn id="1" xr3:uid="{E2F034FE-82B9-43C2-9B6B-73568FF39674}" name="Jieyang"/>
  </tableColumns>
  <tableStyleInfo name="TableStyleMedium2"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A7DDC8B8-DA46-4FA2-8CF7-1CB0BF9C9125}" name="Maoming" displayName="Maoming" ref="AZ2:AZ7" totalsRowShown="0">
  <autoFilter ref="AZ2:AZ7" xr:uid="{A7DDC8B8-DA46-4FA2-8CF7-1CB0BF9C9125}"/>
  <tableColumns count="1">
    <tableColumn id="1" xr3:uid="{EDA6FDF3-8560-4525-9C90-0C1DAFEE3216}" name="Maoming"/>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B16401C-F10A-4516-9CCD-8706DC9E6350}" name="日" displayName="日" ref="G1:G32" totalsRowShown="0" dataDxfId="930">
  <autoFilter ref="G1:G32" xr:uid="{9B16401C-F10A-4516-9CCD-8706DC9E6350}"/>
  <tableColumns count="1">
    <tableColumn id="1" xr3:uid="{3BD52B35-A54F-4C5A-B3D7-CBC061183758}" name="日" dataDxfId="929"/>
  </tableColumns>
  <tableStyleInfo name="TableStyleMedium2"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BD13D95F-B4C7-46C8-B7FA-7F603A84CFED}" name="Meizhou" displayName="Meizhou" ref="BA2:BA10" totalsRowShown="0">
  <autoFilter ref="BA2:BA10" xr:uid="{BD13D95F-B4C7-46C8-B7FA-7F603A84CFED}"/>
  <tableColumns count="1">
    <tableColumn id="1" xr3:uid="{00800761-135E-4081-8A04-73DDA12C1ED6}" name="Meizhou"/>
  </tableColumns>
  <tableStyleInfo name="TableStyleMedium2"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6A85E9C3-F56C-44BA-8593-5C3B4E8A59D9}" name="Qingyuan" displayName="Qingyuan" ref="BB2:BB10" totalsRowShown="0">
  <autoFilter ref="BB2:BB10" xr:uid="{6A85E9C3-F56C-44BA-8593-5C3B4E8A59D9}"/>
  <tableColumns count="1">
    <tableColumn id="1" xr3:uid="{FE24E42B-4DB7-4912-A60C-D7987C960D55}" name="Qingyuan"/>
  </tableColumns>
  <tableStyleInfo name="TableStyleMedium2"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1" xr:uid="{EA614121-CDCE-4924-8527-DCB808E13FB9}" name="Shantou" displayName="Shantou" ref="BC2:BC9" totalsRowShown="0">
  <autoFilter ref="BC2:BC9" xr:uid="{EA614121-CDCE-4924-8527-DCB808E13FB9}"/>
  <tableColumns count="1">
    <tableColumn id="1" xr3:uid="{DD65FA58-E8BA-4600-B2A4-6ABA748A8D23}" name="Shantou"/>
  </tableColumns>
  <tableStyleInfo name="TableStyleMedium2"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2" xr:uid="{0F240E92-D4CE-4290-B4E5-774FE145E3B6}" name="Shanwei" displayName="Shanwei" ref="BD2:BD6" totalsRowShown="0">
  <autoFilter ref="BD2:BD6" xr:uid="{0F240E92-D4CE-4290-B4E5-774FE145E3B6}"/>
  <tableColumns count="1">
    <tableColumn id="1" xr3:uid="{47F5ED7A-95D2-45A7-A6B7-D0E121262E35}" name="Shanwei"/>
  </tableColumns>
  <tableStyleInfo name="TableStyleMedium2"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3" xr:uid="{E90A9808-2886-40CE-B4FB-41AA6DE75BFC}" name="Shaoguan" displayName="Shaoguan" ref="BE2:BE12" totalsRowShown="0">
  <autoFilter ref="BE2:BE12" xr:uid="{E90A9808-2886-40CE-B4FB-41AA6DE75BFC}"/>
  <tableColumns count="1">
    <tableColumn id="1" xr3:uid="{2972BA72-2DFE-4925-8F04-33A7CF48C2B5}" name="Shaoguan"/>
  </tableColumns>
  <tableStyleInfo name="TableStyleMedium2"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4" xr:uid="{733B118E-0C58-4FD6-9DE2-2A23857BAA2B}" name="Shenzhen" displayName="Shenzhen" ref="BF2:BF11" totalsRowShown="0">
  <autoFilter ref="BF2:BF11" xr:uid="{733B118E-0C58-4FD6-9DE2-2A23857BAA2B}"/>
  <tableColumns count="1">
    <tableColumn id="1" xr3:uid="{22305569-DBB1-4AFA-8279-5865657F7ACD}" name="Shenzhen"/>
  </tableColumns>
  <tableStyleInfo name="TableStyleMedium2"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5" xr:uid="{A9F7B532-680C-43CA-A989-C90123253F4C}" name="Yangjiang" displayName="Yangjiang" ref="BG2:BG6" totalsRowShown="0">
  <autoFilter ref="BG2:BG6" xr:uid="{A9F7B532-680C-43CA-A989-C90123253F4C}"/>
  <tableColumns count="1">
    <tableColumn id="1" xr3:uid="{8C22AB40-2F6B-4D84-A43B-03F2584EDE17}" name="Yangjiang"/>
  </tableColumns>
  <tableStyleInfo name="TableStyleMedium2"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6" xr:uid="{6BD929E7-7F77-4205-AFC4-EC34B570CA3E}" name="Yunfu" displayName="Yunfu" ref="BH2:BH7" totalsRowShown="0">
  <autoFilter ref="BH2:BH7" xr:uid="{6BD929E7-7F77-4205-AFC4-EC34B570CA3E}"/>
  <tableColumns count="1">
    <tableColumn id="1" xr3:uid="{E870A90D-3E75-45EF-8812-2B5743F64904}" name="Yunfu"/>
  </tableColumns>
  <tableStyleInfo name="TableStyleMedium2"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7" xr:uid="{CFDE823E-607A-4566-B56E-A55A0DA6F02D}" name="Zhanjiang" displayName="Zhanjiang" ref="BI2:BI11" totalsRowShown="0">
  <autoFilter ref="BI2:BI11" xr:uid="{CFDE823E-607A-4566-B56E-A55A0DA6F02D}"/>
  <tableColumns count="1">
    <tableColumn id="1" xr3:uid="{3F1C3433-CC9D-4923-A7D2-CE7FCEBC07BC}" name="Zhanjiang"/>
  </tableColumns>
  <tableStyleInfo name="TableStyleMedium2"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8" xr:uid="{C7F03F17-48E2-4E1F-8271-95F0630AF8C4}" name="Zhaoqing" displayName="Zhaoqing" ref="BJ2:BJ10" totalsRowShown="0">
  <autoFilter ref="BJ2:BJ10" xr:uid="{C7F03F17-48E2-4E1F-8271-95F0630AF8C4}"/>
  <tableColumns count="1">
    <tableColumn id="1" xr3:uid="{F9680831-5D99-45AC-BE98-3A85E6207AE2}" name="Zhaoqing"/>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AC5CC13-20C4-452A-B900-51024038111A}" name="査証カテゴリー" displayName="査証カテゴリー" ref="X1:X17" totalsRowShown="0">
  <autoFilter ref="X1:X17" xr:uid="{AAC5CC13-20C4-452A-B900-51024038111A}"/>
  <tableColumns count="1">
    <tableColumn id="1" xr3:uid="{0003F10A-4E07-45AD-A87B-C730267D1BE3}" name="査証カテゴリー"/>
  </tableColumns>
  <tableStyleInfo name="TableStyleMedium2"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9" xr:uid="{B6698456-0C05-45B6-B0CD-36F32061EAA0}" name="Zhongshan" displayName="Zhongshan" ref="BK2:BK3" totalsRowShown="0">
  <autoFilter ref="BK2:BK3" xr:uid="{B6698456-0C05-45B6-B0CD-36F32061EAA0}"/>
  <tableColumns count="1">
    <tableColumn id="1" xr3:uid="{E9EB1817-538D-47B8-9183-BBE2B49DAE33}" name="Zhongshan"/>
  </tableColumns>
  <tableStyleInfo name="TableStyleMedium2" showFirstColumn="0"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0" xr:uid="{BA602863-6B25-4CB5-BDF3-7FB77DBA66A5}" name="Zhuhai" displayName="Zhuhai" ref="BL2:BL5" totalsRowShown="0">
  <autoFilter ref="BL2:BL5" xr:uid="{BA602863-6B25-4CB5-BDF3-7FB77DBA66A5}"/>
  <tableColumns count="1">
    <tableColumn id="1" xr3:uid="{19CA7941-A516-4F79-97C8-34FACB77D8EE}" name="Zhuhai"/>
  </tableColumns>
  <tableStyleInfo name="TableStyleMedium2"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1" xr:uid="{6675B98C-1CB0-4A96-8775-56E4BE4649E0}" name="Beihai" displayName="Beihai" ref="BM2:BM6" totalsRowShown="0">
  <autoFilter ref="BM2:BM6" xr:uid="{6675B98C-1CB0-4A96-8775-56E4BE4649E0}"/>
  <tableColumns count="1">
    <tableColumn id="1" xr3:uid="{C3FE3939-19CD-468C-A78E-7D6445E755F2}" name="Beihai"/>
  </tableColumns>
  <tableStyleInfo name="TableStyleMedium2" showFirstColumn="0"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2" xr:uid="{3BA3AAA9-2602-4FAD-AEAF-C737F7303E2C}" name="Bose" displayName="Bose" ref="BN2:BN14" totalsRowShown="0">
  <autoFilter ref="BN2:BN14" xr:uid="{3BA3AAA9-2602-4FAD-AEAF-C737F7303E2C}"/>
  <tableColumns count="1">
    <tableColumn id="1" xr3:uid="{F32AFABB-3ECB-43BB-AB8E-EE884B8B061D}" name="Bose"/>
  </tableColumns>
  <tableStyleInfo name="TableStyleMedium2" showFirstColumn="0" showLastColumn="0" showRowStripes="1" showColumnStripes="0"/>
</table>
</file>

<file path=xl/tables/table1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3" xr:uid="{E17A4718-681B-4571-BF7B-55A6326C21A1}" name="Chongzuo" displayName="Chongzuo" ref="BO2:BO9" totalsRowShown="0">
  <autoFilter ref="BO2:BO9" xr:uid="{E17A4718-681B-4571-BF7B-55A6326C21A1}"/>
  <tableColumns count="1">
    <tableColumn id="1" xr3:uid="{E9D8C095-620E-4AE3-94E9-2AAA58545A5D}" name="Chongzuo"/>
  </tableColumns>
  <tableStyleInfo name="TableStyleMedium2" showFirstColumn="0" showLastColumn="0" showRowStripes="1" showColumnStripes="0"/>
</table>
</file>

<file path=xl/tables/table1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4" xr:uid="{D1CEBCCD-BFFD-4D78-9ED3-7843035D204C}" name="Fangchenggang" displayName="Fangchenggang" ref="BP2:BP6" totalsRowShown="0">
  <autoFilter ref="BP2:BP6" xr:uid="{D1CEBCCD-BFFD-4D78-9ED3-7843035D204C}"/>
  <tableColumns count="1">
    <tableColumn id="1" xr3:uid="{9139DB00-196A-4D1A-B1DC-78539CFB1858}" name="Fangchenggang"/>
  </tableColumns>
  <tableStyleInfo name="TableStyleMedium2" showFirstColumn="0" showLastColumn="0" showRowStripes="1" showColumnStripes="0"/>
</table>
</file>

<file path=xl/tables/table1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5" xr:uid="{2CC17AE5-B0D0-4CDF-A072-462D71E04B14}" name="Guigang" displayName="Guigang" ref="BQ2:BQ7" totalsRowShown="0">
  <autoFilter ref="BQ2:BQ7" xr:uid="{2CC17AE5-B0D0-4CDF-A072-462D71E04B14}"/>
  <tableColumns count="1">
    <tableColumn id="1" xr3:uid="{61261D2E-358B-4ED4-96C7-951D1EDC3F2D}" name="Guigang"/>
  </tableColumns>
  <tableStyleInfo name="TableStyleMedium2" showFirstColumn="0" showLastColumn="0" showRowStripes="1" showColumnStripes="0"/>
</table>
</file>

<file path=xl/tables/table1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6" xr:uid="{772705DB-AF84-4A40-9E76-0461C5EB0E94}" name="Guilin" displayName="Guilin" ref="BR2:BR14" totalsRowShown="0">
  <autoFilter ref="BR2:BR14" xr:uid="{772705DB-AF84-4A40-9E76-0461C5EB0E94}"/>
  <tableColumns count="1">
    <tableColumn id="1" xr3:uid="{5EAA2E31-68A5-4F4B-86B2-0C82345951E8}" name="Guilin"/>
  </tableColumns>
  <tableStyleInfo name="TableStyleMedium2" showFirstColumn="0" showLastColumn="0" showRowStripes="1" showColumnStripes="0"/>
</table>
</file>

<file path=xl/tables/table1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8" xr:uid="{0A705210-A584-41EB-9F65-A6472FB9911A}" name="Hechi" displayName="Hechi" ref="BS2:BS13" totalsRowShown="0">
  <autoFilter ref="BS2:BS13" xr:uid="{0A705210-A584-41EB-9F65-A6472FB9911A}"/>
  <tableColumns count="1">
    <tableColumn id="1" xr3:uid="{9DE5ACA7-EFB7-4DC5-B332-EA5906E9508D}" name="Hechi"/>
  </tableColumns>
  <tableStyleInfo name="TableStyleMedium2" showFirstColumn="0" showLastColumn="0" showRowStripes="1" showColumnStripes="0"/>
</table>
</file>

<file path=xl/tables/table1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9" xr:uid="{ECD3B3ED-DAA3-4C47-BDCB-63DFC0E1AD23}" name="Hezhou" displayName="Hezhou" ref="BT2:BT9" totalsRowShown="0">
  <autoFilter ref="BT2:BT9" xr:uid="{ECD3B3ED-DAA3-4C47-BDCB-63DFC0E1AD23}"/>
  <tableColumns count="1">
    <tableColumn id="1" xr3:uid="{C0E712A9-742A-43C5-8814-1A1C2354A789}" name="Hezhou"/>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3B9AF22-07CA-4213-A6FC-E49567BB1385}" name="職業" displayName="職業" ref="W1:W18" totalsRowShown="0">
  <autoFilter ref="W1:W18" xr:uid="{83B9AF22-07CA-4213-A6FC-E49567BB1385}"/>
  <tableColumns count="1">
    <tableColumn id="1" xr3:uid="{DBD63E98-7233-45FA-B8AD-1C9B301A7E37}" name="職業"/>
  </tableColumns>
  <tableStyleInfo name="TableStyleMedium2" showFirstColumn="0" showLastColumn="0" showRowStripes="1" showColumnStripes="0"/>
</table>
</file>

<file path=xl/tables/table1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0" xr:uid="{2B639DB5-D8D5-4A0D-B0EA-6406CA4B5018}" name="Laibin" displayName="Laibin" ref="BU2:BU8" totalsRowShown="0">
  <autoFilter ref="BU2:BU8" xr:uid="{2B639DB5-D8D5-4A0D-B0EA-6406CA4B5018}"/>
  <tableColumns count="1">
    <tableColumn id="1" xr3:uid="{8DC8B601-722E-4855-9930-E74C00DE1AAD}" name="Laibin"/>
  </tableColumns>
  <tableStyleInfo name="TableStyleMedium2" showFirstColumn="0" showLastColumn="0" showRowStripes="1" showColumnStripes="0"/>
</table>
</file>

<file path=xl/tables/table1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1" xr:uid="{E308D218-C739-4D00-87BC-69858A1A9A68}" name="Liuzhou" displayName="Liuzhou" ref="BV2:BV12" totalsRowShown="0">
  <autoFilter ref="BV2:BV12" xr:uid="{E308D218-C739-4D00-87BC-69858A1A9A68}"/>
  <tableColumns count="1">
    <tableColumn id="1" xr3:uid="{164C5F2E-4717-4235-BB3F-6FE2716AD046}" name="Liuzhou"/>
  </tableColumns>
  <tableStyleInfo name="TableStyleMedium2" showFirstColumn="0" showLastColumn="0" showRowStripes="1" showColumnStripes="0"/>
</table>
</file>

<file path=xl/tables/table1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2" xr:uid="{DE7C0F0B-6ADC-4CA4-A043-973D0B96A140}" name="Nanning" displayName="Nanning" ref="BW2:BW14" totalsRowShown="0">
  <autoFilter ref="BW2:BW14" xr:uid="{DE7C0F0B-6ADC-4CA4-A043-973D0B96A140}"/>
  <tableColumns count="1">
    <tableColumn id="1" xr3:uid="{8DF357EB-D48C-4B0A-B607-4765DED29079}" name="Nanning"/>
  </tableColumns>
  <tableStyleInfo name="TableStyleMedium2" showFirstColumn="0" showLastColumn="0" showRowStripes="1" showColumnStripes="0"/>
</table>
</file>

<file path=xl/tables/table1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3" xr:uid="{E797D668-5881-4769-8712-E966ED82248C}" name="Qinzhou" displayName="Qinzhou" ref="BX2:BX6" totalsRowShown="0">
  <autoFilter ref="BX2:BX6" xr:uid="{E797D668-5881-4769-8712-E966ED82248C}"/>
  <tableColumns count="1">
    <tableColumn id="1" xr3:uid="{BBAE2404-0EB6-4FC4-8553-9A1ED0AE51FE}" name="Qinzhou"/>
  </tableColumns>
  <tableStyleInfo name="TableStyleMedium2" showFirstColumn="0" showLastColumn="0" showRowStripes="1" showColumnStripes="0"/>
</table>
</file>

<file path=xl/tables/table1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4" xr:uid="{3A34B9D9-2844-4D32-9CB9-FBEC89100295}" name="Wuzhou" displayName="Wuzhou" ref="BY2:BY9" totalsRowShown="0">
  <autoFilter ref="BY2:BY9" xr:uid="{3A34B9D9-2844-4D32-9CB9-FBEC89100295}"/>
  <tableColumns count="1">
    <tableColumn id="1" xr3:uid="{8A4D4FB3-50A7-4064-A72F-BAE929EF7255}" name="Wuzhou"/>
  </tableColumns>
  <tableStyleInfo name="TableStyleMedium2" showFirstColumn="0" showLastColumn="0" showRowStripes="1" showColumnStripes="0"/>
</table>
</file>

<file path=xl/tables/table1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5" xr:uid="{9465E4BC-7DA5-4C60-A5D0-6FE9F5B03972}" name="Yulin_" displayName="Yulin_" ref="BZ2:BZ9" totalsRowShown="0">
  <autoFilter ref="BZ2:BZ9" xr:uid="{9465E4BC-7DA5-4C60-A5D0-6FE9F5B03972}"/>
  <tableColumns count="1">
    <tableColumn id="1" xr3:uid="{5340901D-1EF9-488E-A9A5-8529826D5992}" name="Yulin_"/>
  </tableColumns>
  <tableStyleInfo name="TableStyleMedium2" showFirstColumn="0" showLastColumn="0" showRowStripes="1" showColumnStripes="0"/>
</table>
</file>

<file path=xl/tables/table1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6" xr:uid="{1D7AE213-3A38-453C-A41A-94A122F6A023}" name="Anshun" displayName="Anshun" ref="CA2:CA8" totalsRowShown="0">
  <autoFilter ref="CA2:CA8" xr:uid="{1D7AE213-3A38-453C-A41A-94A122F6A023}"/>
  <tableColumns count="1">
    <tableColumn id="1" xr3:uid="{9E07EDBC-B0F1-499D-A114-06AD449D92AE}" name="Anshun"/>
  </tableColumns>
  <tableStyleInfo name="TableStyleMedium2" showFirstColumn="0" showLastColumn="0" showRowStripes="1" showColumnStripes="0"/>
</table>
</file>

<file path=xl/tables/table1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7" xr:uid="{84AA9CC4-3850-4F84-A645-6607D1773825}" name="Bijie" displayName="Bijie" ref="CB2:CB10" totalsRowShown="0">
  <autoFilter ref="CB2:CB10" xr:uid="{84AA9CC4-3850-4F84-A645-6607D1773825}"/>
  <tableColumns count="1">
    <tableColumn id="1" xr3:uid="{BB560040-5CED-4796-9D53-4BB82BC51D58}" name="Bijie"/>
  </tableColumns>
  <tableStyleInfo name="TableStyleMedium2" showFirstColumn="0" showLastColumn="0" showRowStripes="1" showColumnStripes="0"/>
</table>
</file>

<file path=xl/tables/table1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8" xr:uid="{93DCECEA-3359-45EA-A78E-D44048AA80C4}" name="Guiyang" displayName="Guiyang" ref="CC2:CC12" totalsRowShown="0">
  <autoFilter ref="CC2:CC12" xr:uid="{93DCECEA-3359-45EA-A78E-D44048AA80C4}"/>
  <tableColumns count="1">
    <tableColumn id="1" xr3:uid="{5A11A5A3-4E36-4DEB-BA99-5F7BAB15B2F6}" name="Guiyang"/>
  </tableColumns>
  <tableStyleInfo name="TableStyleMedium2" showFirstColumn="0" showLastColumn="0" showRowStripes="1" showColumnStripes="0"/>
</table>
</file>

<file path=xl/tables/table1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0" xr:uid="{79981584-1DAB-4B32-B915-B619A2EF8262}" name="Liupanshui" displayName="Liupanshui" ref="CD2:CD6" totalsRowShown="0">
  <autoFilter ref="CD2:CD6" xr:uid="{79981584-1DAB-4B32-B915-B619A2EF8262}"/>
  <tableColumns count="1">
    <tableColumn id="1" xr3:uid="{7860C658-C3D4-4565-8132-4333E332DAB5}" name="Liupanshui"/>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CAF1EA8-1AC4-4868-8902-45F5BA705F28}" name="査証有効期間" displayName="査証有効期間" ref="Y1:Y5" totalsRowShown="0">
  <autoFilter ref="Y1:Y5" xr:uid="{4CAF1EA8-1AC4-4868-8902-45F5BA705F28}"/>
  <tableColumns count="1">
    <tableColumn id="1" xr3:uid="{1617A01E-1822-4B9E-B13F-D95239F31C1B}" name="査証有効期間"/>
  </tableColumns>
  <tableStyleInfo name="TableStyleMedium2" showFirstColumn="0" showLastColumn="0" showRowStripes="1" showColumnStripes="0"/>
</table>
</file>

<file path=xl/tables/table1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1" xr:uid="{AAA47D56-6429-44C1-B1BB-660AE0F06AF2}" name="Qiandongnan" displayName="Qiandongnan" ref="CE2:CE18" totalsRowShown="0">
  <autoFilter ref="CE2:CE18" xr:uid="{AAA47D56-6429-44C1-B1BB-660AE0F06AF2}"/>
  <tableColumns count="1">
    <tableColumn id="1" xr3:uid="{34EABCCB-213A-4B6C-92C6-32E54B042B8A}" name="Qiandongnan"/>
  </tableColumns>
  <tableStyleInfo name="TableStyleMedium2" showFirstColumn="0" showLastColumn="0" showRowStripes="1" showColumnStripes="0"/>
</table>
</file>

<file path=xl/tables/table1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2" xr:uid="{47399B11-8254-4E49-A164-E606C283D381}" name="Qiannan" displayName="Qiannan" ref="CF2:CF14" totalsRowShown="0">
  <autoFilter ref="CF2:CF14" xr:uid="{47399B11-8254-4E49-A164-E606C283D381}"/>
  <tableColumns count="1">
    <tableColumn id="1" xr3:uid="{B97ACA1D-7B5C-4F7E-A325-CD44D5687CEF}" name="Qiannan"/>
  </tableColumns>
  <tableStyleInfo name="TableStyleMedium2" showFirstColumn="0" showLastColumn="0" showRowStripes="1" showColumnStripes="0"/>
</table>
</file>

<file path=xl/tables/table1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3" xr:uid="{444D1D29-5A12-4D07-951A-737A464041F1}" name="Qianxinan" displayName="Qianxinan" ref="CG2:CG10" totalsRowShown="0">
  <autoFilter ref="CG2:CG10" xr:uid="{444D1D29-5A12-4D07-951A-737A464041F1}"/>
  <tableColumns count="1">
    <tableColumn id="1" xr3:uid="{A4EBF60B-F0DE-475E-BDB3-82CAAC3E54C8}" name="Qianxinan"/>
  </tableColumns>
  <tableStyleInfo name="TableStyleMedium2" showFirstColumn="0" showLastColumn="0" showRowStripes="1" showColumnStripes="0"/>
</table>
</file>

<file path=xl/tables/table1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4" xr:uid="{6445E312-8B75-41C6-A5F6-E6B6C64A237A}" name="Tongren" displayName="Tongren" ref="CH2:CH12" totalsRowShown="0">
  <autoFilter ref="CH2:CH12" xr:uid="{6445E312-8B75-41C6-A5F6-E6B6C64A237A}"/>
  <tableColumns count="1">
    <tableColumn id="1" xr3:uid="{BD21686E-9302-4D5C-BA8D-6850C1A0757F}" name="Tongren"/>
  </tableColumns>
  <tableStyleInfo name="TableStyleMedium2" showFirstColumn="0" showLastColumn="0" showRowStripes="1" showColumnStripes="0"/>
</table>
</file>

<file path=xl/tables/table1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5" xr:uid="{452A8C92-EAE6-42AC-AF1E-CF71E67C15DF}" name="Zunyi" displayName="Zunyi" ref="CI2:CI16" totalsRowShown="0">
  <autoFilter ref="CI2:CI16" xr:uid="{452A8C92-EAE6-42AC-AF1E-CF71E67C15DF}"/>
  <tableColumns count="1">
    <tableColumn id="1" xr3:uid="{7F4C049E-E74E-4720-B5C7-152C1E05FDB0}" name="Zunyi"/>
  </tableColumns>
  <tableStyleInfo name="TableStyleMedium2" showFirstColumn="0" showLastColumn="0" showRowStripes="1" showColumnStripes="0"/>
</table>
</file>

<file path=xl/tables/table1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6" xr:uid="{474D6DD7-8DEC-441C-86A4-1F58A2FF6B61}" name="BaishaLizuZizhixian" displayName="BaishaLizuZizhixian" ref="CJ2:CJ3" totalsRowShown="0">
  <autoFilter ref="CJ2:CJ3" xr:uid="{474D6DD7-8DEC-441C-86A4-1F58A2FF6B61}"/>
  <tableColumns count="1">
    <tableColumn id="1" xr3:uid="{9D0D598A-5275-447E-A769-8FA214435252}" name="BaishaLizuZizhixian"/>
  </tableColumns>
  <tableStyleInfo name="TableStyleMedium2" showFirstColumn="0" showLastColumn="0" showRowStripes="1" showColumnStripes="0"/>
</table>
</file>

<file path=xl/tables/table1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9" xr:uid="{E72DD226-4F3C-4C11-A5A7-23A57BC5A91B}" name="BaotingLizuMiaozuZizhixian" displayName="BaotingLizuMiaozuZizhixian" ref="CK2:CK3" totalsRowShown="0">
  <autoFilter ref="CK2:CK3" xr:uid="{E72DD226-4F3C-4C11-A5A7-23A57BC5A91B}"/>
  <tableColumns count="1">
    <tableColumn id="1" xr3:uid="{5E0D382A-40AF-4DC5-BD8F-17BC327DE201}" name="BaotingLizuMiaozuZizhixian"/>
  </tableColumns>
  <tableStyleInfo name="TableStyleMedium2" showFirstColumn="0" showLastColumn="0" showRowStripes="1" showColumnStripes="0"/>
</table>
</file>

<file path=xl/tables/table1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0" xr:uid="{2C55ECA0-9EC2-4B29-AB14-1318C531E424}" name="ChengmaiQu" displayName="ChengmaiQu" ref="CM2:CM3" totalsRowShown="0">
  <autoFilter ref="CM2:CM3" xr:uid="{2C55ECA0-9EC2-4B29-AB14-1318C531E424}"/>
  <tableColumns count="1">
    <tableColumn id="1" xr3:uid="{55AD7961-F10C-47C0-BD81-870D57C3865E}" name="ChengmaiQu"/>
  </tableColumns>
  <tableStyleInfo name="TableStyleMedium2" showFirstColumn="0" showLastColumn="0" showRowStripes="1" showColumnStripes="0"/>
</table>
</file>

<file path=xl/tables/table1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1" xr:uid="{A0A91D30-48B9-46EC-B640-D244719EF6CB}" name="DanzhouShi" displayName="DanzhouShi" ref="CN2:CN3" totalsRowShown="0">
  <autoFilter ref="CN2:CN3" xr:uid="{A0A91D30-48B9-46EC-B640-D244719EF6CB}"/>
  <tableColumns count="1">
    <tableColumn id="1" xr3:uid="{CCAF75EE-ADD3-4BA4-9280-25FE5192ABD1}" name="DanzhouShi"/>
  </tableColumns>
  <tableStyleInfo name="TableStyleMedium2" showFirstColumn="0" showLastColumn="0" showRowStripes="1" showColumnStripes="0"/>
</table>
</file>

<file path=xl/tables/table1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2" xr:uid="{ED1416CB-95CE-4E44-8695-05E9125CC4B2}" name="DinganXian" displayName="DinganXian" ref="CO2:CO3" totalsRowShown="0">
  <autoFilter ref="CO2:CO3" xr:uid="{ED1416CB-95CE-4E44-8695-05E9125CC4B2}"/>
  <tableColumns count="1">
    <tableColumn id="1" xr3:uid="{5A053338-BB66-4001-82C8-FE80C93D71AE}" name="DinganXian"/>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94CB673-7607-41C6-A304-40B839604EA8}" name="最長滞在日数" displayName="最長滞在日数" ref="Z1:Z6" totalsRowShown="0">
  <autoFilter ref="Z1:Z6" xr:uid="{B94CB673-7607-41C6-A304-40B839604EA8}"/>
  <tableColumns count="1">
    <tableColumn id="1" xr3:uid="{E1A1128D-C93E-4970-A957-F78898E7F889}" name="最長滞在日数"/>
  </tableColumns>
  <tableStyleInfo name="TableStyleMedium2" showFirstColumn="0" showLastColumn="0" showRowStripes="1" showColumnStripes="0"/>
</table>
</file>

<file path=xl/tables/table1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3" xr:uid="{0F544DC7-D48B-4EE5-9331-6DFD2C4A5751}" name="DongfangShi" displayName="DongfangShi" ref="CP2:CP3" totalsRowShown="0">
  <autoFilter ref="CP2:CP3" xr:uid="{0F544DC7-D48B-4EE5-9331-6DFD2C4A5751}"/>
  <tableColumns count="1">
    <tableColumn id="1" xr3:uid="{247B0ACA-E5DC-45F8-99D1-055326A8F3E0}" name="DongfangShi"/>
  </tableColumns>
  <tableStyleInfo name="TableStyleMedium2" showFirstColumn="0" showLastColumn="0" showRowStripes="1" showColumnStripes="0"/>
</table>
</file>

<file path=xl/tables/table1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4" xr:uid="{0FE7C9EB-94DA-4AD1-AF2D-D6C357688FA9}" name="Haikou" displayName="Haikou" ref="CQ2:CQ6" totalsRowShown="0">
  <autoFilter ref="CQ2:CQ6" xr:uid="{0FE7C9EB-94DA-4AD1-AF2D-D6C357688FA9}"/>
  <tableColumns count="1">
    <tableColumn id="1" xr3:uid="{7AE02D1C-99E9-44F6-877E-78E43E5F85AB}" name="Haikou"/>
  </tableColumns>
  <tableStyleInfo name="TableStyleMedium2" showFirstColumn="0" showLastColumn="0" showRowStripes="1" showColumnStripes="0"/>
</table>
</file>

<file path=xl/tables/table1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5" xr:uid="{7C1AECCD-FB99-43A5-85D7-4FF31B40092D}" name="LedongLizuZizhixian" displayName="LedongLizuZizhixian" ref="CR2:CR3" totalsRowShown="0">
  <autoFilter ref="CR2:CR3" xr:uid="{7C1AECCD-FB99-43A5-85D7-4FF31B40092D}"/>
  <tableColumns count="1">
    <tableColumn id="1" xr3:uid="{3337B71A-9012-4D96-8047-E3B1AFC6F69B}" name="LedongLizuZizhixian"/>
  </tableColumns>
  <tableStyleInfo name="TableStyleMedium2" showFirstColumn="0" showLastColumn="0" showRowStripes="1" showColumnStripes="0"/>
</table>
</file>

<file path=xl/tables/table1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6" xr:uid="{91A4199E-B66A-401F-9628-161D61554A5F}" name="LingaoXian" displayName="LingaoXian" ref="CS2:CS3" totalsRowShown="0">
  <autoFilter ref="CS2:CS3" xr:uid="{91A4199E-B66A-401F-9628-161D61554A5F}"/>
  <tableColumns count="1">
    <tableColumn id="1" xr3:uid="{02F3FE60-EE45-4010-B89D-E4E5ED4507B4}" name="LingaoXian"/>
  </tableColumns>
  <tableStyleInfo name="TableStyleMedium2" showFirstColumn="0" showLastColumn="0" showRowStripes="1" showColumnStripes="0"/>
</table>
</file>

<file path=xl/tables/table1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7" xr:uid="{E79AE281-08A7-4CE0-92C0-E1FFE35E091F}" name="LingshuiLizuZizhixian" displayName="LingshuiLizuZizhixian" ref="CT2:CT3" totalsRowShown="0">
  <autoFilter ref="CT2:CT3" xr:uid="{E79AE281-08A7-4CE0-92C0-E1FFE35E091F}"/>
  <tableColumns count="1">
    <tableColumn id="1" xr3:uid="{043F3EC1-9548-4526-BA5F-06B5EEB4DA78}" name="LingshuiLizuZizhixian"/>
  </tableColumns>
  <tableStyleInfo name="TableStyleMedium2" showFirstColumn="0" showLastColumn="0" showRowStripes="1" showColumnStripes="0"/>
</table>
</file>

<file path=xl/tables/table1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8" xr:uid="{6FF341E3-7B69-4E33-A6A3-D7E5F805D118}" name="Nansha" displayName="Nansha" ref="CU2:CU3" totalsRowShown="0">
  <autoFilter ref="CU2:CU3" xr:uid="{6FF341E3-7B69-4E33-A6A3-D7E5F805D118}"/>
  <tableColumns count="1">
    <tableColumn id="1" xr3:uid="{D8AB200F-A0B1-4A2B-904E-4853F61D8534}" name="Nansha"/>
  </tableColumns>
  <tableStyleInfo name="TableStyleMedium2" showFirstColumn="0" showLastColumn="0" showRowStripes="1" showColumnStripes="0"/>
</table>
</file>

<file path=xl/tables/table1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9" xr:uid="{1CDA3922-F5A2-42F4-9AFB-2E50857F97C6}" name="QionghaiShi" displayName="QionghaiShi" ref="CV2:CV3" totalsRowShown="0">
  <autoFilter ref="CV2:CV3" xr:uid="{1CDA3922-F5A2-42F4-9AFB-2E50857F97C6}"/>
  <tableColumns count="1">
    <tableColumn id="1" xr3:uid="{9D0D6085-C8E8-4823-8913-0D04B0B248B8}" name="QionghaiShi"/>
  </tableColumns>
  <tableStyleInfo name="TableStyleMedium2" showFirstColumn="0" showLastColumn="0" showRowStripes="1" showColumnStripes="0"/>
</table>
</file>

<file path=xl/tables/table1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0" xr:uid="{75C734AE-E9A8-4920-ABB4-F0449B8BD5E1}" name="QiongzhongLizuMiaozuZizhixian" displayName="QiongzhongLizuMiaozuZizhixian" ref="CW2:CW3" totalsRowShown="0">
  <autoFilter ref="CW2:CW3" xr:uid="{75C734AE-E9A8-4920-ABB4-F0449B8BD5E1}"/>
  <tableColumns count="1">
    <tableColumn id="1" xr3:uid="{67C5587E-C3C0-442F-85FD-F1CF25A625B5}" name="QiongzhongLizuMiaozuZizhixian"/>
  </tableColumns>
  <tableStyleInfo name="TableStyleMedium2" showFirstColumn="0" showLastColumn="0" showRowStripes="1" showColumnStripes="0"/>
</table>
</file>

<file path=xl/tables/table1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1" xr:uid="{3B5D3065-4193-437C-B21F-E4FE6294127F}" name="Sanya" displayName="Sanya" ref="CX2:CX6" totalsRowShown="0">
  <autoFilter ref="CX2:CX6" xr:uid="{3B5D3065-4193-437C-B21F-E4FE6294127F}"/>
  <tableColumns count="1">
    <tableColumn id="1" xr3:uid="{0F50C615-1E63-4A09-99C8-93B933F166F0}" name="Sanya"/>
  </tableColumns>
  <tableStyleInfo name="TableStyleMedium2" showFirstColumn="0" showLastColumn="0" showRowStripes="1" showColumnStripes="0"/>
</table>
</file>

<file path=xl/tables/table1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2" xr:uid="{794051C4-5DA3-421E-8A5C-4A33394C8B88}" name="TunchangXian" displayName="TunchangXian" ref="CY2:CY3" totalsRowShown="0">
  <autoFilter ref="CY2:CY3" xr:uid="{794051C4-5DA3-421E-8A5C-4A33394C8B88}"/>
  <tableColumns count="1">
    <tableColumn id="1" xr3:uid="{9740345A-7313-4DC2-AF24-3BCED2B91912}" name="TunchangXian"/>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4661A41B-6025-4D40-A049-89C8237B8B04}" name="入国回数" displayName="入国回数" ref="AA1:AA4" totalsRowShown="0" dataCellStyle="標準_インドお伺い書">
  <autoFilter ref="AA1:AA4" xr:uid="{4661A41B-6025-4D40-A049-89C8237B8B04}"/>
  <tableColumns count="1">
    <tableColumn id="1" xr3:uid="{ADF92AA0-DC4D-402E-856B-01D9EF4FC0CB}" name="入国回数" dataCellStyle="標準_インドお伺い書"/>
  </tableColumns>
  <tableStyleInfo name="TableStyleMedium2" showFirstColumn="0" showLastColumn="0" showRowStripes="1" showColumnStripes="0"/>
</table>
</file>

<file path=xl/tables/table1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3" xr:uid="{FB1F5E62-1CAD-46B1-9494-EF3147862B52}" name="WanningQu" displayName="WanningQu" ref="CZ2:CZ3" totalsRowShown="0">
  <autoFilter ref="CZ2:CZ3" xr:uid="{FB1F5E62-1CAD-46B1-9494-EF3147862B52}"/>
  <tableColumns count="1">
    <tableColumn id="1" xr3:uid="{BE905D02-6F7A-448C-9EF3-E5B509BCCC24}" name="WanningQu"/>
  </tableColumns>
  <tableStyleInfo name="TableStyleMedium2" showFirstColumn="0" showLastColumn="0" showRowStripes="1" showColumnStripes="0"/>
</table>
</file>

<file path=xl/tables/table1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4" xr:uid="{8F88C212-3523-475E-BA08-4A2C8F5072AC}" name="WenchangQu" displayName="WenchangQu" ref="DA2:DA3" totalsRowShown="0">
  <autoFilter ref="DA2:DA3" xr:uid="{8F88C212-3523-475E-BA08-4A2C8F5072AC}"/>
  <tableColumns count="1">
    <tableColumn id="1" xr3:uid="{B140D8E8-A3CE-4211-8A64-13503829F7D0}" name="WenchangQu"/>
  </tableColumns>
  <tableStyleInfo name="TableStyleMedium2" showFirstColumn="0" showLastColumn="0" showRowStripes="1" showColumnStripes="0"/>
</table>
</file>

<file path=xl/tables/table1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5" xr:uid="{DED07A00-26A5-42B8-B6BA-49AE2492AA5D}" name="WuzhishanShi" displayName="WuzhishanShi" ref="DB2:DB3" totalsRowShown="0">
  <autoFilter ref="DB2:DB3" xr:uid="{DED07A00-26A5-42B8-B6BA-49AE2492AA5D}"/>
  <tableColumns count="1">
    <tableColumn id="1" xr3:uid="{9C05950D-A4EB-4E46-B142-74590314D8E9}" name="WuzhishanShi"/>
  </tableColumns>
  <tableStyleInfo name="TableStyleMedium2" showFirstColumn="0" showLastColumn="0" showRowStripes="1" showColumnStripes="0"/>
</table>
</file>

<file path=xl/tables/table1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6" xr:uid="{016E5AEB-1559-4F90-835A-7EF4E4B0AE2C}" name="Baoding" displayName="Baoding" ref="DC2:DC26" totalsRowShown="0" dataDxfId="865">
  <autoFilter ref="DC2:DC26" xr:uid="{016E5AEB-1559-4F90-835A-7EF4E4B0AE2C}"/>
  <tableColumns count="1">
    <tableColumn id="1" xr3:uid="{FDBCDC05-800F-41BB-BFB6-72764A0FB50E}" name="Baoding" dataDxfId="864"/>
  </tableColumns>
  <tableStyleInfo name="TableStyleMedium2" showFirstColumn="0" showLastColumn="0" showRowStripes="1" showColumnStripes="0"/>
</table>
</file>

<file path=xl/tables/table1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7" xr:uid="{7994621A-3454-4C1E-8839-3DD7ECAA964F}" name="Cangzhou" displayName="Cangzhou" ref="DD2:DD18" totalsRowShown="0" dataDxfId="863">
  <autoFilter ref="DD2:DD18" xr:uid="{7994621A-3454-4C1E-8839-3DD7ECAA964F}"/>
  <tableColumns count="1">
    <tableColumn id="1" xr3:uid="{CA5F41D8-F42B-4CB9-8569-F189A85E1D0A}" name="Cangzhou" dataDxfId="862"/>
  </tableColumns>
  <tableStyleInfo name="TableStyleMedium2" showFirstColumn="0" showLastColumn="0" showRowStripes="1" showColumnStripes="0"/>
</table>
</file>

<file path=xl/tables/table1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8" xr:uid="{014C4ED7-1AC5-4F37-A3D5-8E18D42E52E1}" name="Chengde" displayName="Chengde" ref="DE2:DE13" totalsRowShown="0" dataDxfId="861">
  <autoFilter ref="DE2:DE13" xr:uid="{014C4ED7-1AC5-4F37-A3D5-8E18D42E52E1}"/>
  <tableColumns count="1">
    <tableColumn id="1" xr3:uid="{42ACC2E9-E72B-4CE8-B6B7-1FF8FF717A14}" name="Chengde" dataDxfId="860"/>
  </tableColumns>
  <tableStyleInfo name="TableStyleMedium2" showFirstColumn="0" showLastColumn="0" showRowStripes="1" showColumnStripes="0"/>
</table>
</file>

<file path=xl/tables/table1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9" xr:uid="{D934A62D-267F-4BC0-B51E-5E5073623078}" name="Handan" displayName="Handan" ref="DF2:DF20" totalsRowShown="0" dataDxfId="859">
  <autoFilter ref="DF2:DF20" xr:uid="{D934A62D-267F-4BC0-B51E-5E5073623078}"/>
  <tableColumns count="1">
    <tableColumn id="1" xr3:uid="{702F2665-B82C-456C-B72C-B4FC11AE8948}" name="Handan" dataDxfId="858"/>
  </tableColumns>
  <tableStyleInfo name="TableStyleMedium2" showFirstColumn="0" showLastColumn="0" showRowStripes="1" showColumnStripes="0"/>
</table>
</file>

<file path=xl/tables/table1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0" xr:uid="{00F136FC-FCFC-4A87-922D-D03DFCA37058}" name="Hengshui" displayName="Hengshui" ref="DG2:DG13" totalsRowShown="0" dataDxfId="857">
  <autoFilter ref="DG2:DG13" xr:uid="{00F136FC-FCFC-4A87-922D-D03DFCA37058}"/>
  <tableColumns count="1">
    <tableColumn id="1" xr3:uid="{10799F5F-16CF-4781-ADD9-E0304AC6A77C}" name="Hengshui" dataDxfId="856"/>
  </tableColumns>
  <tableStyleInfo name="TableStyleMedium2" showFirstColumn="0" showLastColumn="0" showRowStripes="1" showColumnStripes="0"/>
</table>
</file>

<file path=xl/tables/table1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1" xr:uid="{426BFB06-6D3C-4464-B18C-1B4598209B0E}" name="Langfang" displayName="Langfang" ref="DH2:DH12" totalsRowShown="0" dataDxfId="855">
  <autoFilter ref="DH2:DH12" xr:uid="{426BFB06-6D3C-4464-B18C-1B4598209B0E}"/>
  <tableColumns count="1">
    <tableColumn id="1" xr3:uid="{1F7818A3-7615-4EEC-8743-40B04AB87BD7}" name="Langfang" dataDxfId="854"/>
  </tableColumns>
  <tableStyleInfo name="TableStyleMedium2" showFirstColumn="0" showLastColumn="0" showRowStripes="1" showColumnStripes="0"/>
</table>
</file>

<file path=xl/tables/table1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2" xr:uid="{FD40F7A0-F07B-4717-AB10-9CE31AC368B7}" name="QiananShi" displayName="QiananShi" ref="DI2:DI3" totalsRowShown="0" dataDxfId="853">
  <autoFilter ref="DI2:DI3" xr:uid="{FD40F7A0-F07B-4717-AB10-9CE31AC368B7}"/>
  <tableColumns count="1">
    <tableColumn id="1" xr3:uid="{6EA88D18-4127-4418-9AA0-310268177A4C}" name="QiananShi" dataDxfId="85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5316669-F2EE-4B0F-9687-6D0F8F592C3F}" name="パスポート種別" displayName="パスポート種別" ref="I1:I5" totalsRowShown="0">
  <autoFilter ref="I1:I5" xr:uid="{45316669-F2EE-4B0F-9687-6D0F8F592C3F}"/>
  <tableColumns count="1">
    <tableColumn id="1" xr3:uid="{BA14B8AC-5BBA-44AC-ACB2-F069CB0850AA}" name="パスポート種別"/>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31DFBFA-3EE5-4977-9AC4-EF05D8FBC6BA}" name="中国での状況" displayName="中国での状況" ref="AC1:AC5" totalsRowShown="0" dataCellStyle="標準_インドお伺い書">
  <autoFilter ref="AC1:AC5" xr:uid="{531DFBFA-3EE5-4977-9AC4-EF05D8FBC6BA}"/>
  <tableColumns count="1">
    <tableColumn id="1" xr3:uid="{7B276B91-F8C0-42E8-9A15-BC30FBC0798F}" name="中国での状況" dataCellStyle="標準_インドお伺い書"/>
  </tableColumns>
  <tableStyleInfo name="TableStyleMedium2" showFirstColumn="0" showLastColumn="0" showRowStripes="1" showColumnStripes="0"/>
</table>
</file>

<file path=xl/tables/table2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3" xr:uid="{1FA77BED-A136-4962-A56C-8E8990D072D7}" name="Qinhuangdao" displayName="Qinhuangdao" ref="DJ2:DJ9" totalsRowShown="0" dataDxfId="851">
  <autoFilter ref="DJ2:DJ9" xr:uid="{1FA77BED-A136-4962-A56C-8E8990D072D7}"/>
  <tableColumns count="1">
    <tableColumn id="1" xr3:uid="{E8202097-2278-4732-8205-44405EF56119}" name="Qinhuangdao" dataDxfId="850"/>
  </tableColumns>
  <tableStyleInfo name="TableStyleMedium2" showFirstColumn="0" showLastColumn="0" showRowStripes="1" showColumnStripes="0"/>
</table>
</file>

<file path=xl/tables/table2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4" xr:uid="{E30B68A9-243D-4ECD-8C66-FABAC1780789}" name="Shijiazhuang" displayName="Shijiazhuang" ref="DK2:DK24" totalsRowShown="0" dataDxfId="849">
  <autoFilter ref="DK2:DK24" xr:uid="{E30B68A9-243D-4ECD-8C66-FABAC1780789}"/>
  <tableColumns count="1">
    <tableColumn id="1" xr3:uid="{13C16658-3776-4242-AA84-4DCD86DB3428}" name="Shijiazhuang" dataDxfId="848"/>
  </tableColumns>
  <tableStyleInfo name="TableStyleMedium2" showFirstColumn="0" showLastColumn="0" showRowStripes="1" showColumnStripes="0"/>
</table>
</file>

<file path=xl/tables/table2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5" xr:uid="{2A0D0FDC-1110-4BFF-9233-3D0F11ED3AD9}" name="Tangshan" displayName="Tangshan" ref="DL2:DL15" totalsRowShown="0" dataDxfId="847">
  <autoFilter ref="DL2:DL15" xr:uid="{2A0D0FDC-1110-4BFF-9233-3D0F11ED3AD9}"/>
  <tableColumns count="1">
    <tableColumn id="1" xr3:uid="{1D9543E7-7914-417C-9258-7EEEFF34A1DF}" name="Tangshan" dataDxfId="846"/>
  </tableColumns>
  <tableStyleInfo name="TableStyleMedium2" showFirstColumn="0" showLastColumn="0" showRowStripes="1" showColumnStripes="0"/>
</table>
</file>

<file path=xl/tables/table2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6" xr:uid="{84C367E3-E31C-45F1-9976-776DBED0B40C}" name="Xingtai" displayName="Xingtai" ref="DM2:DM21" totalsRowShown="0" dataDxfId="845">
  <autoFilter ref="DM2:DM21" xr:uid="{84C367E3-E31C-45F1-9976-776DBED0B40C}"/>
  <tableColumns count="1">
    <tableColumn id="1" xr3:uid="{D0CE6383-213B-40D7-B821-3A1A9EB8E2AB}" name="Xingtai" dataDxfId="844"/>
  </tableColumns>
  <tableStyleInfo name="TableStyleMedium2" showFirstColumn="0" showLastColumn="0" showRowStripes="1" showColumnStripes="0"/>
</table>
</file>

<file path=xl/tables/table2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7" xr:uid="{F5EE5706-9FBA-4D93-9A85-CFCBAE44176F}" name="Zhangjiakou" displayName="Zhangjiakou" ref="DN2:DN18" totalsRowShown="0">
  <autoFilter ref="DN2:DN18" xr:uid="{F5EE5706-9FBA-4D93-9A85-CFCBAE44176F}"/>
  <tableColumns count="1">
    <tableColumn id="1" xr3:uid="{B4236153-8271-4E0B-9A2C-FB8228225A5D}" name="Zhangjiakou"/>
  </tableColumns>
  <tableStyleInfo name="TableStyleMedium2" showFirstColumn="0" showLastColumn="0" showRowStripes="1" showColumnStripes="0"/>
</table>
</file>

<file path=xl/tables/table2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8" xr:uid="{19282BF5-1163-4936-8E14-FBD6D5185F17}" name="Anyang" displayName="Anyang" ref="DO2:DO11" totalsRowShown="0" dataDxfId="843">
  <autoFilter ref="DO2:DO11" xr:uid="{19282BF5-1163-4936-8E14-FBD6D5185F17}"/>
  <tableColumns count="1">
    <tableColumn id="1" xr3:uid="{E5E723EF-D049-44B2-902D-96A3E8C511DF}" name="Anyang" dataDxfId="842"/>
  </tableColumns>
  <tableStyleInfo name="TableStyleMedium2" showFirstColumn="0" showLastColumn="0" showRowStripes="1" showColumnStripes="0"/>
</table>
</file>

<file path=xl/tables/table2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9" xr:uid="{AED90D3B-384E-4DF6-9923-A5BF51EFF8A5}" name="Hebi" displayName="Hebi" ref="DP2:DP7" totalsRowShown="0" dataDxfId="841">
  <autoFilter ref="DP2:DP7" xr:uid="{AED90D3B-384E-4DF6-9923-A5BF51EFF8A5}"/>
  <tableColumns count="1">
    <tableColumn id="1" xr3:uid="{E4BAAE96-888C-4D52-A614-54982325C2C8}" name="Hebi" dataDxfId="840"/>
  </tableColumns>
  <tableStyleInfo name="TableStyleMedium2" showFirstColumn="0" showLastColumn="0" showRowStripes="1" showColumnStripes="0"/>
</table>
</file>

<file path=xl/tables/table2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0" xr:uid="{00335A40-69B5-488E-8A73-8D580C6D867A}" name="Jiaozuo" displayName="Jiaozuo" ref="DQ2:DQ12" totalsRowShown="0" dataDxfId="839">
  <autoFilter ref="DQ2:DQ12" xr:uid="{00335A40-69B5-488E-8A73-8D580C6D867A}"/>
  <tableColumns count="1">
    <tableColumn id="1" xr3:uid="{03E78811-2BF4-45F0-88B1-C61E2AE926C3}" name="Jiaozuo" dataDxfId="838"/>
  </tableColumns>
  <tableStyleInfo name="TableStyleMedium2" showFirstColumn="0" showLastColumn="0" showRowStripes="1" showColumnStripes="0"/>
</table>
</file>

<file path=xl/tables/table2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1" xr:uid="{5C48518C-55A0-4B90-87DA-5C6E1E9B7C2E}" name="Kaifeng" displayName="Kaifeng" ref="DR2:DR11" totalsRowShown="0" dataDxfId="837">
  <autoFilter ref="DR2:DR11" xr:uid="{5C48518C-55A0-4B90-87DA-5C6E1E9B7C2E}"/>
  <tableColumns count="1">
    <tableColumn id="1" xr3:uid="{835607A3-C27E-407A-9CF4-377515314F83}" name="Kaifeng" dataDxfId="836"/>
  </tableColumns>
  <tableStyleInfo name="TableStyleMedium2" showFirstColumn="0" showLastColumn="0" showRowStripes="1" showColumnStripes="0"/>
</table>
</file>

<file path=xl/tables/table2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CB9C2867-01DD-4019-8A5D-D1F181C54773}" name="Luohe" displayName="Luohe" ref="DS2:DS7" totalsRowShown="0" dataDxfId="835">
  <autoFilter ref="DS2:DS7" xr:uid="{CB9C2867-01DD-4019-8A5D-D1F181C54773}"/>
  <tableColumns count="1">
    <tableColumn id="1" xr3:uid="{F4B0BE8F-E868-484A-B613-D4CFEC844BF3}" name="Luohe" dataDxfId="834"/>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FDE3F3E9-1BA9-45DC-9F75-C4FB7B5480C2}" name="緊急連絡先関係性" displayName="緊急連絡先関係性" ref="AH1:AH15" totalsRowShown="0" dataDxfId="928" dataCellStyle="標準_インドお伺い書">
  <autoFilter ref="AH1:AH15" xr:uid="{FDE3F3E9-1BA9-45DC-9F75-C4FB7B5480C2}"/>
  <tableColumns count="1">
    <tableColumn id="1" xr3:uid="{4AB63E59-BF12-4F5D-B6E6-95CBFAE7DF96}" name="緊急連絡先関係性" dataDxfId="927" dataCellStyle="標準_インドお伺い書"/>
  </tableColumns>
  <tableStyleInfo name="TableStyleMedium2" showFirstColumn="0" showLastColumn="0" showRowStripes="1" showColumnStripes="0"/>
</table>
</file>

<file path=xl/tables/table2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3" xr:uid="{BA52A03C-2E18-4535-9C14-60E2CE75B461}" name="Luoyang" displayName="Luoyang" ref="DT2:DT17" totalsRowShown="0" dataDxfId="833">
  <autoFilter ref="DT2:DT17" xr:uid="{BA52A03C-2E18-4535-9C14-60E2CE75B461}"/>
  <tableColumns count="1">
    <tableColumn id="1" xr3:uid="{B7E8FDD2-6091-43BB-9A41-E2A2B7F59F27}" name="Luoyang" dataDxfId="832"/>
  </tableColumns>
  <tableStyleInfo name="TableStyleMedium2" showFirstColumn="0" showLastColumn="0" showRowStripes="1" showColumnStripes="0"/>
</table>
</file>

<file path=xl/tables/table2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4" xr:uid="{09A899B4-81AE-4109-9F8D-03F31ECFBAF1}" name="Nanyang" displayName="Nanyang" ref="DU2:DU15" totalsRowShown="0" dataDxfId="831">
  <autoFilter ref="DU2:DU15" xr:uid="{09A899B4-81AE-4109-9F8D-03F31ECFBAF1}"/>
  <tableColumns count="1">
    <tableColumn id="1" xr3:uid="{23538639-6523-4AD4-A19C-5913744CC475}" name="Nanyang" dataDxfId="830"/>
  </tableColumns>
  <tableStyleInfo name="TableStyleMedium2" showFirstColumn="0" showLastColumn="0" showRowStripes="1" showColumnStripes="0"/>
</table>
</file>

<file path=xl/tables/table2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5" xr:uid="{70145CEE-DAC0-4D22-BBB7-36CD037CB2DA}" name="Pingdingshan" displayName="Pingdingshan" ref="DV2:DV12" totalsRowShown="0" dataDxfId="829">
  <autoFilter ref="DV2:DV12" xr:uid="{70145CEE-DAC0-4D22-BBB7-36CD037CB2DA}"/>
  <tableColumns count="1">
    <tableColumn id="1" xr3:uid="{A6523FB6-29B2-42F2-A78F-5737C563DA4A}" name="Pingdingshan" dataDxfId="828"/>
  </tableColumns>
  <tableStyleInfo name="TableStyleMedium2" showFirstColumn="0" showLastColumn="0" showRowStripes="1" showColumnStripes="0"/>
</table>
</file>

<file path=xl/tables/table2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6" xr:uid="{BB685F44-42D9-4BE6-83E6-906515A8BBFB}" name="Puyang" displayName="Puyang" ref="DW2:DW8" totalsRowShown="0" dataDxfId="827">
  <autoFilter ref="DW2:DW8" xr:uid="{BB685F44-42D9-4BE6-83E6-906515A8BBFB}"/>
  <tableColumns count="1">
    <tableColumn id="1" xr3:uid="{B727B4C3-F6D0-405D-AF60-DF53314BA4D1}" name="Puyang" dataDxfId="826"/>
  </tableColumns>
  <tableStyleInfo name="TableStyleMedium2" showFirstColumn="0" showLastColumn="0" showRowStripes="1" showColumnStripes="0"/>
</table>
</file>

<file path=xl/tables/table2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7" xr:uid="{9BCA34C8-4EF4-44D0-A12B-E756DC21FEB4}" name="Sanmenxia" displayName="Sanmenxia" ref="DX2:DX8" totalsRowShown="0" dataDxfId="825">
  <autoFilter ref="DX2:DX8" xr:uid="{9BCA34C8-4EF4-44D0-A12B-E756DC21FEB4}"/>
  <tableColumns count="1">
    <tableColumn id="1" xr3:uid="{C6D8F4C6-5671-4A53-A0FA-F823BFB31E1D}" name="Sanmenxia" dataDxfId="824"/>
  </tableColumns>
  <tableStyleInfo name="TableStyleMedium2" showFirstColumn="0" showLastColumn="0" showRowStripes="1" showColumnStripes="0"/>
</table>
</file>

<file path=xl/tables/table2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8" xr:uid="{9097109B-31C0-45B9-B06C-605D6A70D7B2}" name="Shangqiu" displayName="Shangqiu" ref="DY2:DY11" totalsRowShown="0" dataDxfId="823">
  <autoFilter ref="DY2:DY11" xr:uid="{9097109B-31C0-45B9-B06C-605D6A70D7B2}"/>
  <tableColumns count="1">
    <tableColumn id="1" xr3:uid="{DE8BAD0D-7B2B-4CB6-8222-F436584B94AB}" name="Shangqiu" dataDxfId="822"/>
  </tableColumns>
  <tableStyleInfo name="TableStyleMedium2" showFirstColumn="0" showLastColumn="0" showRowStripes="1" showColumnStripes="0"/>
</table>
</file>

<file path=xl/tables/table2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9" xr:uid="{5617948B-55DE-4AB5-AB5E-4A9BEADC7BB7}" name="Xinxiang" displayName="Xinxiang" ref="DZ2:DZ14" totalsRowShown="0" dataDxfId="821">
  <autoFilter ref="DZ2:DZ14" xr:uid="{5617948B-55DE-4AB5-AB5E-4A9BEADC7BB7}"/>
  <tableColumns count="1">
    <tableColumn id="1" xr3:uid="{07F8302A-3B4B-4F9D-82F1-2D9E54D15502}" name="Xinxiang" dataDxfId="820"/>
  </tableColumns>
  <tableStyleInfo name="TableStyleMedium2" showFirstColumn="0" showLastColumn="0" showRowStripes="1" showColumnStripes="0"/>
</table>
</file>

<file path=xl/tables/table2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0" xr:uid="{D7E3EFC8-DCB9-4475-96AD-938F039A68B2}" name="Xinyang" displayName="Xinyang" ref="EA2:EA12" totalsRowShown="0" dataDxfId="819">
  <autoFilter ref="EA2:EA12" xr:uid="{D7E3EFC8-DCB9-4475-96AD-938F039A68B2}"/>
  <tableColumns count="1">
    <tableColumn id="1" xr3:uid="{46776ADE-360D-4E80-8872-ED4BA7A92010}" name="Xinyang" dataDxfId="818"/>
  </tableColumns>
  <tableStyleInfo name="TableStyleMedium2" showFirstColumn="0" showLastColumn="0" showRowStripes="1" showColumnStripes="0"/>
</table>
</file>

<file path=xl/tables/table2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1" xr:uid="{97EFAD74-8949-4ABA-BDE5-4B3671B519AB}" name="Xuchang" displayName="Xuchang" ref="EB2:EB8" totalsRowShown="0" dataDxfId="817">
  <autoFilter ref="EB2:EB8" xr:uid="{97EFAD74-8949-4ABA-BDE5-4B3671B519AB}"/>
  <tableColumns count="1">
    <tableColumn id="1" xr3:uid="{002A85DC-843D-46BC-915C-AA7F56B84F93}" name="Xuchang" dataDxfId="816"/>
  </tableColumns>
  <tableStyleInfo name="TableStyleMedium2" showFirstColumn="0" showLastColumn="0" showRowStripes="1" showColumnStripes="0"/>
</table>
</file>

<file path=xl/tables/table2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2" xr:uid="{95F7A57F-5886-40F9-B3BC-3F008040B8C2}" name="Zhengzhou" displayName="Zhengzhou" ref="EC2:EC14" totalsRowShown="0" dataDxfId="815">
  <autoFilter ref="EC2:EC14" xr:uid="{95F7A57F-5886-40F9-B3BC-3F008040B8C2}"/>
  <tableColumns count="1">
    <tableColumn id="1" xr3:uid="{44AE2C39-6D08-42C9-B91E-0FEECCFDED22}" name="Zhengzhou" dataDxfId="814"/>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F5949D97-0A27-4270-8831-FAF3DD91B463}" name="転職回数" displayName="転職回数" ref="AL1:AL5" totalsRowShown="0">
  <autoFilter ref="AL1:AL5" xr:uid="{F5949D97-0A27-4270-8831-FAF3DD91B463}"/>
  <tableColumns count="1">
    <tableColumn id="1" xr3:uid="{4E869C52-FE8B-42EB-9457-C50242A196C9}" name="転職回数"/>
  </tableColumns>
  <tableStyleInfo name="TableStyleMedium2" showFirstColumn="0" showLastColumn="0" showRowStripes="1" showColumnStripes="0"/>
</table>
</file>

<file path=xl/tables/table2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3" xr:uid="{D284E835-EDBF-4E50-9245-FA45708046CB}" name="Zhoukou" displayName="Zhoukou" ref="ED2:ED12" totalsRowShown="0" dataDxfId="813">
  <autoFilter ref="ED2:ED12" xr:uid="{D284E835-EDBF-4E50-9245-FA45708046CB}"/>
  <tableColumns count="1">
    <tableColumn id="1" xr3:uid="{03AF71A4-BDA7-4D8D-85C1-37F9413CAD58}" name="Zhoukou" dataDxfId="812"/>
  </tableColumns>
  <tableStyleInfo name="TableStyleMedium2" showFirstColumn="0" showLastColumn="0" showRowStripes="1" showColumnStripes="0"/>
</table>
</file>

<file path=xl/tables/table2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4" xr:uid="{23539216-A5C4-419C-80DC-D2967E718388}" name="Zhumadian" displayName="Zhumadian" ref="EE2:EE13" totalsRowShown="0">
  <autoFilter ref="EE2:EE13" xr:uid="{23539216-A5C4-419C-80DC-D2967E718388}"/>
  <tableColumns count="1">
    <tableColumn id="1" xr3:uid="{3FB6FBE6-14FD-4F84-BBCF-51DA41FA8264}" name="Zhumadian"/>
  </tableColumns>
  <tableStyleInfo name="TableStyleMedium2" showFirstColumn="0" showLastColumn="0" showRowStripes="1" showColumnStripes="0"/>
</table>
</file>

<file path=xl/tables/table2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5" xr:uid="{CED4745E-4074-4E75-BE68-A6A4F190D4F9}" name="DaHingganLing" displayName="DaHingganLing" ref="EF2:EF5" totalsRowShown="0" dataDxfId="811">
  <autoFilter ref="EF2:EF5" xr:uid="{CED4745E-4074-4E75-BE68-A6A4F190D4F9}"/>
  <tableColumns count="1">
    <tableColumn id="1" xr3:uid="{90BC0D88-25D1-4078-B0FE-ADEE8137E6E9}" name="DaHingganLing" dataDxfId="810"/>
  </tableColumns>
  <tableStyleInfo name="TableStyleMedium2" showFirstColumn="0" showLastColumn="0" showRowStripes="1" showColumnStripes="0"/>
</table>
</file>

<file path=xl/tables/table2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6" xr:uid="{FDF52595-2D33-420F-B101-F23D60737683}" name="Daqing" displayName="Daqing" ref="EG2:EG11" totalsRowShown="0" dataDxfId="809">
  <autoFilter ref="EG2:EG11" xr:uid="{FDF52595-2D33-420F-B101-F23D60737683}"/>
  <tableColumns count="1">
    <tableColumn id="1" xr3:uid="{68DFD333-6E4A-418B-BCC4-B584608237A3}" name="Daqing" dataDxfId="808"/>
  </tableColumns>
  <tableStyleInfo name="TableStyleMedium2" showFirstColumn="0" showLastColumn="0" showRowStripes="1" showColumnStripes="0"/>
</table>
</file>

<file path=xl/tables/table2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7" xr:uid="{6C06A523-DCAF-4C1C-AFCF-2553CEFD390F}" name="Harbin" displayName="Harbin" ref="EH2:EH20" totalsRowShown="0" dataDxfId="807">
  <autoFilter ref="EH2:EH20" xr:uid="{6C06A523-DCAF-4C1C-AFCF-2553CEFD390F}"/>
  <tableColumns count="1">
    <tableColumn id="1" xr3:uid="{CE02633E-DF9E-417C-B16B-E192A516214B}" name="Harbin" dataDxfId="806"/>
  </tableColumns>
  <tableStyleInfo name="TableStyleMedium2" showFirstColumn="0" showLastColumn="0" showRowStripes="1" showColumnStripes="0"/>
</table>
</file>

<file path=xl/tables/table2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8" xr:uid="{41B188E7-5357-4516-9A8B-C58D96DB5B0B}" name="Hegang" displayName="Hegang" ref="EI2:EI10" totalsRowShown="0" dataDxfId="805">
  <autoFilter ref="EI2:EI10" xr:uid="{41B188E7-5357-4516-9A8B-C58D96DB5B0B}"/>
  <tableColumns count="1">
    <tableColumn id="1" xr3:uid="{6FDA8FA6-329E-414E-8E59-757346100D47}" name="Hegang" dataDxfId="804"/>
  </tableColumns>
  <tableStyleInfo name="TableStyleMedium2" showFirstColumn="0" showLastColumn="0" showRowStripes="1" showColumnStripes="0"/>
</table>
</file>

<file path=xl/tables/table2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9" xr:uid="{63474CAF-A2F3-4B76-A857-22A22300544A}" name="Heihe" displayName="Heihe" ref="EJ2:EJ8" totalsRowShown="0" dataDxfId="803">
  <autoFilter ref="EJ2:EJ8" xr:uid="{63474CAF-A2F3-4B76-A857-22A22300544A}"/>
  <tableColumns count="1">
    <tableColumn id="1" xr3:uid="{EF2C0BED-501F-4E8E-BE2F-780D12F6735A}" name="Heihe" dataDxfId="802"/>
  </tableColumns>
  <tableStyleInfo name="TableStyleMedium2" showFirstColumn="0" showLastColumn="0" showRowStripes="1" showColumnStripes="0"/>
</table>
</file>

<file path=xl/tables/table2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0" xr:uid="{8797B520-6C82-4BD9-9A43-2587B2569418}" name="Jiamusi" displayName="Jiamusi" ref="EK2:EK12" totalsRowShown="0" dataDxfId="801">
  <autoFilter ref="EK2:EK12" xr:uid="{8797B520-6C82-4BD9-9A43-2587B2569418}"/>
  <tableColumns count="1">
    <tableColumn id="1" xr3:uid="{701C0236-2A43-4B62-9E52-84AE6E040A50}" name="Jiamusi" dataDxfId="800"/>
  </tableColumns>
  <tableStyleInfo name="TableStyleMedium2" showFirstColumn="0" showLastColumn="0" showRowStripes="1" showColumnStripes="0"/>
</table>
</file>

<file path=xl/tables/table2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1" xr:uid="{814CFAF3-A04A-4289-A7D3-34A2610DD153}" name="Jixi" displayName="Jixi" ref="EL2:EL11" totalsRowShown="0" dataDxfId="799">
  <autoFilter ref="EL2:EL11" xr:uid="{814CFAF3-A04A-4289-A7D3-34A2610DD153}"/>
  <tableColumns count="1">
    <tableColumn id="1" xr3:uid="{6077DDDF-0F25-4C59-BD1A-383802D35B41}" name="Jixi" dataDxfId="798"/>
  </tableColumns>
  <tableStyleInfo name="TableStyleMedium2" showFirstColumn="0" showLastColumn="0" showRowStripes="1" showColumnStripes="0"/>
</table>
</file>

<file path=xl/tables/table2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2" xr:uid="{861BA29D-2A8C-438F-99D2-82A3A2933EBF}" name="MudanJiang" displayName="MudanJiang" ref="EM2:EM12" totalsRowShown="0" dataDxfId="797">
  <autoFilter ref="EM2:EM12" xr:uid="{861BA29D-2A8C-438F-99D2-82A3A2933EBF}"/>
  <tableColumns count="1">
    <tableColumn id="1" xr3:uid="{9BC69F71-6EAB-428B-8CAE-04A5462F4F59}" name="MudanJiang" dataDxfId="796"/>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98ED83C3-1B5C-4B47-BE7C-C68DECAE062F}" name="子供の数" displayName="子供の数" ref="AM1:AM6" totalsRowShown="0">
  <autoFilter ref="AM1:AM6" xr:uid="{98ED83C3-1B5C-4B47-BE7C-C68DECAE062F}"/>
  <tableColumns count="1">
    <tableColumn id="1" xr3:uid="{231C746C-7B03-4522-AA2A-56BCFE61AC74}" name="子供の数"/>
  </tableColumns>
  <tableStyleInfo name="TableStyleMedium2" showFirstColumn="0" showLastColumn="0" showRowStripes="1" showColumnStripes="0"/>
</table>
</file>

<file path=xl/tables/table2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3" xr:uid="{B7223646-92A9-473E-A973-8B5EADCF8BCF}" name="Qiqihar" displayName="Qiqihar" ref="EN2:EN18" totalsRowShown="0" dataDxfId="795">
  <autoFilter ref="EN2:EN18" xr:uid="{B7223646-92A9-473E-A973-8B5EADCF8BCF}"/>
  <tableColumns count="1">
    <tableColumn id="1" xr3:uid="{DACDCE02-4CEA-4193-B805-4A4CA6E767F3}" name="Qiqihar" dataDxfId="794"/>
  </tableColumns>
  <tableStyleInfo name="TableStyleMedium2" showFirstColumn="0" showLastColumn="0" showRowStripes="1" showColumnStripes="0"/>
</table>
</file>

<file path=xl/tables/table2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4" xr:uid="{E487EE00-0751-4914-A418-399F36695983}" name="QitaiHe" displayName="QitaiHe" ref="EO2:EO6" totalsRowShown="0" dataDxfId="793">
  <autoFilter ref="EO2:EO6" xr:uid="{E487EE00-0751-4914-A418-399F36695983}"/>
  <tableColumns count="1">
    <tableColumn id="1" xr3:uid="{F197695D-7872-4997-846F-05CB7E569F62}" name="QitaiHe" dataDxfId="792"/>
  </tableColumns>
  <tableStyleInfo name="TableStyleMedium2" showFirstColumn="0" showLastColumn="0" showRowStripes="1" showColumnStripes="0"/>
</table>
</file>

<file path=xl/tables/table2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5" xr:uid="{588A8934-E03F-48E6-A1EE-F18484B18309}" name="ShuangyaShan" displayName="ShuangyaShan" ref="EP2:EP10" totalsRowShown="0" dataDxfId="791">
  <autoFilter ref="EP2:EP10" xr:uid="{588A8934-E03F-48E6-A1EE-F18484B18309}"/>
  <tableColumns count="1">
    <tableColumn id="1" xr3:uid="{8B608661-A551-4046-8398-081BF2863A2C}" name="ShuangyaShan" dataDxfId="790"/>
  </tableColumns>
  <tableStyleInfo name="TableStyleMedium2" showFirstColumn="0" showLastColumn="0" showRowStripes="1" showColumnStripes="0"/>
</table>
</file>

<file path=xl/tables/table2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7" xr:uid="{61A067B3-2E76-47BF-B3BE-C0435FCA6877}" name="Suihua" displayName="Suihua" ref="EQ2:EQ12" totalsRowShown="0">
  <autoFilter ref="EQ2:EQ12" xr:uid="{61A067B3-2E76-47BF-B3BE-C0435FCA6877}"/>
  <tableColumns count="1">
    <tableColumn id="1" xr3:uid="{50A5229A-B40D-457F-AC93-59407593BE26}" name="Suihua"/>
  </tableColumns>
  <tableStyleInfo name="TableStyleMedium2" showFirstColumn="0" showLastColumn="0" showRowStripes="1" showColumnStripes="0"/>
</table>
</file>

<file path=xl/tables/table2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8" xr:uid="{57F9A2D0-DE1B-4395-98D4-846EF5416823}" name="Yichun" displayName="Yichun" ref="ER2:ER19" totalsRowShown="0">
  <autoFilter ref="ER2:ER19" xr:uid="{57F9A2D0-DE1B-4395-98D4-846EF5416823}"/>
  <tableColumns count="1">
    <tableColumn id="1" xr3:uid="{680B3A5C-D5F3-4129-8F30-B5E6C43D10DB}" name="Yichun"/>
  </tableColumns>
  <tableStyleInfo name="TableStyleMedium2" showFirstColumn="0" showLastColumn="0" showRowStripes="1" showColumnStripes="0"/>
</table>
</file>

<file path=xl/tables/table2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9" xr:uid="{B0981EA9-67FD-4B38-BEF2-3B70851D2CD7}" name="Enshi" displayName="Enshi" ref="ES2:ES10" totalsRowShown="0" dataDxfId="789">
  <autoFilter ref="ES2:ES10" xr:uid="{B0981EA9-67FD-4B38-BEF2-3B70851D2CD7}"/>
  <tableColumns count="1">
    <tableColumn id="1" xr3:uid="{553A4939-8ABF-4400-9CC3-83DC98EF97D3}" name="Enshi" dataDxfId="788"/>
  </tableColumns>
  <tableStyleInfo name="TableStyleMedium2" showFirstColumn="0" showLastColumn="0" showRowStripes="1" showColumnStripes="0"/>
</table>
</file>

<file path=xl/tables/table2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0" xr:uid="{684BB941-16D9-45C9-B4FD-D95E69CE75B5}" name="Ezhou" displayName="Ezhou" ref="ET2:ET5" totalsRowShown="0" dataDxfId="787">
  <autoFilter ref="ET2:ET5" xr:uid="{684BB941-16D9-45C9-B4FD-D95E69CE75B5}"/>
  <tableColumns count="1">
    <tableColumn id="1" xr3:uid="{9DCF6724-3F1B-4A80-97E3-43222A02086F}" name="Ezhou" dataDxfId="786"/>
  </tableColumns>
  <tableStyleInfo name="TableStyleMedium2" showFirstColumn="0" showLastColumn="0" showRowStripes="1" showColumnStripes="0"/>
</table>
</file>

<file path=xl/tables/table2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9598D6B5-14E8-48BF-AF78-28714A6CCCE9}" name="Huanggang" displayName="Huanggang" ref="EU2:EU12" totalsRowShown="0" dataDxfId="785">
  <autoFilter ref="EU2:EU12" xr:uid="{9598D6B5-14E8-48BF-AF78-28714A6CCCE9}"/>
  <tableColumns count="1">
    <tableColumn id="1" xr3:uid="{05CC41D7-8B3B-4FF5-96FD-4C424B7CAC65}" name="Huanggang" dataDxfId="784"/>
  </tableColumns>
  <tableStyleInfo name="TableStyleMedium2" showFirstColumn="0" showLastColumn="0" showRowStripes="1" showColumnStripes="0"/>
</table>
</file>

<file path=xl/tables/table2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9" xr:uid="{71BE2FDB-D830-44FD-BC1B-76E72A5835BF}" name="Huangshi" displayName="Huangshi" ref="EV2:EV8" totalsRowShown="0" dataDxfId="783">
  <autoFilter ref="EV2:EV8" xr:uid="{71BE2FDB-D830-44FD-BC1B-76E72A5835BF}"/>
  <tableColumns count="1">
    <tableColumn id="1" xr3:uid="{BD819023-88BD-4CA0-A342-DFDC82428A1A}" name="Huangshi" dataDxfId="782"/>
  </tableColumns>
  <tableStyleInfo name="TableStyleMedium2" showFirstColumn="0" showLastColumn="0" showRowStripes="1" showColumnStripes="0"/>
</table>
</file>

<file path=xl/tables/table2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7" xr:uid="{7FA40F87-B86E-43A0-9D89-ABCFE425DCC1}" name="Jingmen" displayName="Jingmen" ref="EW2:EW7" totalsRowShown="0" dataDxfId="781">
  <autoFilter ref="EW2:EW7" xr:uid="{7FA40F87-B86E-43A0-9D89-ABCFE425DCC1}"/>
  <tableColumns count="1">
    <tableColumn id="1" xr3:uid="{FFDD89E4-83CA-4B64-A1ED-6D6427D38A50}" name="Jingmen" dataDxfId="780"/>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8605350D-F235-4C28-A875-06C5F03B7C97}" name="州_139" displayName="州_139" ref="AN1:AN36" totalsRowShown="0">
  <autoFilter ref="AN1:AN36" xr:uid="{8605350D-F235-4C28-A875-06C5F03B7C97}"/>
  <tableColumns count="1">
    <tableColumn id="1" xr3:uid="{FD9B44A2-8727-44C3-89C1-21C7C09AE00B}" name="州"/>
  </tableColumns>
  <tableStyleInfo name="TableStyleMedium2" showFirstColumn="0" showLastColumn="0" showRowStripes="1" showColumnStripes="0"/>
</table>
</file>

<file path=xl/tables/table2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6" xr:uid="{232AB651-AE52-4FDF-936E-0E08D5C9C58C}" name="Jingzhou" displayName="Jingzhou" ref="EX2:EX10" totalsRowShown="0" dataDxfId="779">
  <autoFilter ref="EX2:EX10" xr:uid="{232AB651-AE52-4FDF-936E-0E08D5C9C58C}"/>
  <tableColumns count="1">
    <tableColumn id="1" xr3:uid="{826964E3-4BD5-4782-8A44-FAA31293FA9F}" name="Jingzhou" dataDxfId="778"/>
  </tableColumns>
  <tableStyleInfo name="TableStyleMedium2" showFirstColumn="0" showLastColumn="0" showRowStripes="1" showColumnStripes="0"/>
</table>
</file>

<file path=xl/tables/table2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1" xr:uid="{0DA4DDC5-A130-4740-B58D-9721CA69BDFE}" name="Shiyan" displayName="Shiyan" ref="FA2:FA10" totalsRowShown="0" dataDxfId="777">
  <autoFilter ref="FA2:FA10" xr:uid="{0DA4DDC5-A130-4740-B58D-9721CA69BDFE}"/>
  <tableColumns count="1">
    <tableColumn id="1" xr3:uid="{D011911F-0FE9-4B9D-9868-30F3EF02A8EA}" name="Shiyan" dataDxfId="776"/>
  </tableColumns>
  <tableStyleInfo name="TableStyleMedium2" showFirstColumn="0" showLastColumn="0" showRowStripes="1" showColumnStripes="0"/>
</table>
</file>

<file path=xl/tables/table2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2" xr:uid="{635C6580-73CF-4119-9AC1-198019C0B89D}" name="Suizhou" displayName="Suizhou" ref="FB2:FB5" totalsRowShown="0" dataDxfId="775">
  <autoFilter ref="FB2:FB5" xr:uid="{635C6580-73CF-4119-9AC1-198019C0B89D}"/>
  <tableColumns count="1">
    <tableColumn id="1" xr3:uid="{D52E7000-D9B5-434B-965A-97E2D18FAB9A}" name="Suizhou" dataDxfId="774"/>
  </tableColumns>
  <tableStyleInfo name="TableStyleMedium2" showFirstColumn="0" showLastColumn="0" showRowStripes="1" showColumnStripes="0"/>
</table>
</file>

<file path=xl/tables/table2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3" xr:uid="{8D2C0F8E-C9F8-42D2-9D21-9D45641767B7}" name="Tianmen" displayName="Tianmen" ref="FC2:FC4" totalsRowShown="0">
  <autoFilter ref="FC2:FC4" xr:uid="{8D2C0F8E-C9F8-42D2-9D21-9D45641767B7}"/>
  <tableColumns count="1">
    <tableColumn id="1" xr3:uid="{82443DEB-3D11-44E7-9D27-49B9AD37493D}" name="Tianmen"/>
  </tableColumns>
  <tableStyleInfo name="TableStyleMedium2" showFirstColumn="0" showLastColumn="0" showRowStripes="1" showColumnStripes="0"/>
</table>
</file>

<file path=xl/tables/table2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6" xr:uid="{D6E0F984-1430-465E-81A5-70413C8E9C55}" name="Wuhan" displayName="Wuhan" ref="FD2:FD15" totalsRowShown="0" dataDxfId="773">
  <autoFilter ref="FD2:FD15" xr:uid="{D6E0F984-1430-465E-81A5-70413C8E9C55}"/>
  <tableColumns count="1">
    <tableColumn id="1" xr3:uid="{1FB7085E-D3D0-4789-B562-6836C0646184}" name="Wuhan" dataDxfId="772"/>
  </tableColumns>
  <tableStyleInfo name="TableStyleMedium2" showFirstColumn="0" showLastColumn="0" showRowStripes="1" showColumnStripes="0"/>
</table>
</file>

<file path=xl/tables/table2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7" xr:uid="{80BBD492-CD53-45A1-B5F6-89FD03CC339B}" name="Xiangfan" displayName="Xiangfan" ref="FE2:FE11" totalsRowShown="0">
  <autoFilter ref="FE2:FE11" xr:uid="{80BBD492-CD53-45A1-B5F6-89FD03CC339B}"/>
  <tableColumns count="1">
    <tableColumn id="1" xr3:uid="{457F8A94-DA24-494C-8695-A33AA6705B38}" name="Xiangfan"/>
  </tableColumns>
  <tableStyleInfo name="TableStyleMedium2" showFirstColumn="0" showLastColumn="0" showRowStripes="1" showColumnStripes="0"/>
</table>
</file>

<file path=xl/tables/table2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8" xr:uid="{D207EC23-59BA-472F-9C27-07F022D3AF8A}" name="Xianning" displayName="Xianning" ref="FF2:FF8" totalsRowShown="0">
  <autoFilter ref="FF2:FF8" xr:uid="{D207EC23-59BA-472F-9C27-07F022D3AF8A}"/>
  <tableColumns count="1">
    <tableColumn id="1" xr3:uid="{5DF8BCD5-682E-434D-A7C8-23410C0DDAB2}" name="Xianning"/>
  </tableColumns>
  <tableStyleInfo name="TableStyleMedium2" showFirstColumn="0" showLastColumn="0" showRowStripes="1" showColumnStripes="0"/>
</table>
</file>

<file path=xl/tables/table2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2" xr:uid="{2052EF30-A648-40B7-98DE-5323C4E12747}" name="Qianjiang" displayName="Qianjiang" ref="EY2:EY3" totalsRowShown="0">
  <autoFilter ref="EY2:EY3" xr:uid="{2052EF30-A648-40B7-98DE-5323C4E12747}"/>
  <tableColumns count="1">
    <tableColumn id="1" xr3:uid="{69C351BF-D33A-4881-A273-4D445BFFD6F7}" name="Qianjiang"/>
  </tableColumns>
  <tableStyleInfo name="TableStyleMedium2" showFirstColumn="0" showLastColumn="0" showRowStripes="1" showColumnStripes="0"/>
</table>
</file>

<file path=xl/tables/table2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3" xr:uid="{AB190CE6-72D2-4D4B-8671-B565097DB5A8}" name="Shennongjia" displayName="Shennongjia" ref="EZ2:EZ3" totalsRowShown="0">
  <autoFilter ref="EZ2:EZ3" xr:uid="{AB190CE6-72D2-4D4B-8671-B565097DB5A8}"/>
  <tableColumns count="1">
    <tableColumn id="1" xr3:uid="{3EE28746-E578-46B7-9849-7298F9F4706B}" name="Shennongjia"/>
  </tableColumns>
  <tableStyleInfo name="TableStyleMedium2" showFirstColumn="0" showLastColumn="0" showRowStripes="1" showColumnStripes="0"/>
</table>
</file>

<file path=xl/tables/table2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4" xr:uid="{B9129427-3076-4567-AE90-187DD800996E}" name="Xiantao" displayName="Xiantao" ref="FG2:FG3" totalsRowShown="0">
  <autoFilter ref="FG2:FG3" xr:uid="{B9129427-3076-4567-AE90-187DD800996E}"/>
  <tableColumns count="1">
    <tableColumn id="1" xr3:uid="{545DE65F-06D8-4197-B403-E9596EFB0397}" name="Xiantao"/>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8" xr:uid="{2B25E28E-A6E5-440E-9DB3-D3E7D62311F3}" name="都市名_199" displayName="都市名_199" ref="AS2:AS366" totalsRowShown="0">
  <autoFilter ref="AS2:AS366" xr:uid="{2B25E28E-A6E5-440E-9DB3-D3E7D62311F3}"/>
  <tableColumns count="1">
    <tableColumn id="1" xr3:uid="{FC47F9B8-98E6-49AF-87CB-833AACEA93A7}" name="Anqing"/>
  </tableColumns>
  <tableStyleInfo showFirstColumn="0" showLastColumn="0" showRowStripes="1" showColumnStripes="0"/>
</table>
</file>

<file path=xl/tables/table2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5" xr:uid="{26DFA4B2-7F77-43E0-8E35-C96357FFDAD7}" name="Xiaogan" displayName="Xiaogan" ref="FH2:FH9" totalsRowShown="0">
  <autoFilter ref="FH2:FH9" xr:uid="{26DFA4B2-7F77-43E0-8E35-C96357FFDAD7}"/>
  <tableColumns count="1">
    <tableColumn id="1" xr3:uid="{31294B59-DB28-4335-9AD0-2F70624C0097}" name="Xiaogan"/>
  </tableColumns>
  <tableStyleInfo name="TableStyleMedium2" showFirstColumn="0" showLastColumn="0" showRowStripes="1" showColumnStripes="0"/>
</table>
</file>

<file path=xl/tables/table2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6" xr:uid="{EEEAE216-71CB-4559-8BAA-329AF4E5FD70}" name="Yichang" displayName="Yichang" ref="FI2:FI15" totalsRowShown="0">
  <autoFilter ref="FI2:FI15" xr:uid="{EEEAE216-71CB-4559-8BAA-329AF4E5FD70}"/>
  <tableColumns count="1">
    <tableColumn id="1" xr3:uid="{70382AD6-32E8-4D0F-A082-1C81B7694224}" name="Yichang"/>
  </tableColumns>
  <tableStyleInfo name="TableStyleMedium2" showFirstColumn="0" showLastColumn="0" showRowStripes="1" showColumnStripes="0"/>
</table>
</file>

<file path=xl/tables/table2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7" xr:uid="{F05D5592-E2DA-463D-9BE8-F60D21BBBDAA}" name="Changde" displayName="Changde" ref="FJ2:FJ11" totalsRowShown="0" dataDxfId="771">
  <autoFilter ref="FJ2:FJ11" xr:uid="{F05D5592-E2DA-463D-9BE8-F60D21BBBDAA}"/>
  <tableColumns count="1">
    <tableColumn id="1" xr3:uid="{DC17F3DC-A12D-497F-92B2-93C700E7C068}" name="Changde" dataDxfId="770"/>
  </tableColumns>
  <tableStyleInfo name="TableStyleMedium2" showFirstColumn="0" showLastColumn="0" showRowStripes="1" showColumnStripes="0"/>
</table>
</file>

<file path=xl/tables/table2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8" xr:uid="{117F0E22-4FFB-49E3-9413-B425FD257E2A}" name="Changsha" displayName="Changsha" ref="FK2:FK11" totalsRowShown="0" dataDxfId="769">
  <autoFilter ref="FK2:FK11" xr:uid="{117F0E22-4FFB-49E3-9413-B425FD257E2A}"/>
  <tableColumns count="1">
    <tableColumn id="1" xr3:uid="{95D5D144-BC4F-468D-B99C-B7A178D49204}" name="Changsha" dataDxfId="768"/>
  </tableColumns>
  <tableStyleInfo name="TableStyleMedium2" showFirstColumn="0" showLastColumn="0" showRowStripes="1" showColumnStripes="0"/>
</table>
</file>

<file path=xl/tables/table2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9" xr:uid="{C671E3BC-14F5-4C04-AB22-39C3B10F0CB5}" name="Chenzhou" displayName="Chenzhou" ref="FL2:FL13" totalsRowShown="0" dataDxfId="767">
  <autoFilter ref="FL2:FL13" xr:uid="{C671E3BC-14F5-4C04-AB22-39C3B10F0CB5}"/>
  <tableColumns count="1">
    <tableColumn id="1" xr3:uid="{F8C5DD88-ED30-41BC-A9CB-A840E03D84B6}" name="Chenzhou" dataDxfId="766"/>
  </tableColumns>
  <tableStyleInfo name="TableStyleMedium2" showFirstColumn="0" showLastColumn="0" showRowStripes="1" showColumnStripes="0"/>
</table>
</file>

<file path=xl/tables/table2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0" xr:uid="{24B7A1BC-F4F7-4501-BCEB-76FFFFD880EA}" name="Hengyang" displayName="Hengyang" ref="FM2:FM14" totalsRowShown="0" dataDxfId="765">
  <autoFilter ref="FM2:FM14" xr:uid="{24B7A1BC-F4F7-4501-BCEB-76FFFFD880EA}"/>
  <tableColumns count="1">
    <tableColumn id="1" xr3:uid="{A7919ACC-29AE-4534-A65D-1AE04FC843BD}" name="Hengyang" dataDxfId="764"/>
  </tableColumns>
  <tableStyleInfo name="TableStyleMedium2" showFirstColumn="0" showLastColumn="0" showRowStripes="1" showColumnStripes="0"/>
</table>
</file>

<file path=xl/tables/table2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1" xr:uid="{D3A47462-FC7D-4F59-AB35-6EC3BA26551C}" name="Huaihua" displayName="Huaihua" ref="FN2:FN14" totalsRowShown="0" dataDxfId="763">
  <autoFilter ref="FN2:FN14" xr:uid="{D3A47462-FC7D-4F59-AB35-6EC3BA26551C}"/>
  <tableColumns count="1">
    <tableColumn id="1" xr3:uid="{CA5CA78E-2983-4BEF-9182-14241564299C}" name="Huaihua" dataDxfId="762"/>
  </tableColumns>
  <tableStyleInfo name="TableStyleMedium2" showFirstColumn="0" showLastColumn="0" showRowStripes="1" showColumnStripes="0"/>
</table>
</file>

<file path=xl/tables/table2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2" xr:uid="{FB33AED7-DC9F-4126-B30E-9547FB138641}" name="Loudi" displayName="Loudi" ref="FO2:FO10" totalsRowShown="0">
  <autoFilter ref="FO2:FO10" xr:uid="{FB33AED7-DC9F-4126-B30E-9547FB138641}"/>
  <tableColumns count="1">
    <tableColumn id="1" xr3:uid="{9F087E4C-7BDC-42F2-82BE-FD214139B967}" name="Loudi"/>
  </tableColumns>
  <tableStyleInfo name="TableStyleMedium2" showFirstColumn="0" showLastColumn="0" showRowStripes="1" showColumnStripes="0"/>
</table>
</file>

<file path=xl/tables/table2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3" xr:uid="{E4D5639C-7BFD-4C0B-B168-993D92362679}" name="Shaoyang" displayName="Shaoyang" ref="FP2:FP14" totalsRowShown="0" dataDxfId="761">
  <autoFilter ref="FP2:FP14" xr:uid="{E4D5639C-7BFD-4C0B-B168-993D92362679}"/>
  <tableColumns count="1">
    <tableColumn id="1" xr3:uid="{A9888568-9A0D-4EE8-80E4-6A258763468D}" name="Shaoyang" dataDxfId="760"/>
  </tableColumns>
  <tableStyleInfo name="TableStyleMedium2" showFirstColumn="0" showLastColumn="0" showRowStripes="1" showColumnStripes="0"/>
</table>
</file>

<file path=xl/tables/table2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4" xr:uid="{420C23A3-4706-4B56-947C-D8AE5679480A}" name="Xiangtan" displayName="Xiangtan" ref="FQ2:FQ7" totalsRowShown="0" dataDxfId="759">
  <autoFilter ref="FQ2:FQ7" xr:uid="{420C23A3-4706-4B56-947C-D8AE5679480A}"/>
  <tableColumns count="1">
    <tableColumn id="1" xr3:uid="{47029F7A-0E11-4237-9AD1-710004CAD0AA}" name="Xiangtan" dataDxfId="758"/>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1" xr:uid="{AB697350-A2F8-4C2B-A3C5-593E2A439344}" name="ご両親不在理由" displayName="ご両親不在理由" ref="AF1:AF2" totalsRowShown="0" dataDxfId="926" dataCellStyle="標準_インドお伺い書">
  <autoFilter ref="AF1:AF2" xr:uid="{AB697350-A2F8-4C2B-A3C5-593E2A439344}"/>
  <tableColumns count="1">
    <tableColumn id="1" xr3:uid="{5CCBDE59-3AE7-43CF-B6F1-379AC26BB124}" name="ご両親不在理由" dataDxfId="925" dataCellStyle="標準_インドお伺い書"/>
  </tableColumns>
  <tableStyleInfo name="TableStyleMedium2" showFirstColumn="0" showLastColumn="0" showRowStripes="1" showColumnStripes="0"/>
</table>
</file>

<file path=xl/tables/table2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5" xr:uid="{A304EDFA-5417-4911-ADF3-CF1514DF7CE7}" name="Xiangxi" displayName="Xiangxi" ref="FR2:FR10" totalsRowShown="0" dataDxfId="757">
  <autoFilter ref="FR2:FR10" xr:uid="{A304EDFA-5417-4911-ADF3-CF1514DF7CE7}"/>
  <tableColumns count="1">
    <tableColumn id="1" xr3:uid="{34166E1A-7550-42A1-B1A3-2A56E1EBEFF1}" name="Xiangxi" dataDxfId="756"/>
  </tableColumns>
  <tableStyleInfo name="TableStyleMedium2" showFirstColumn="0" showLastColumn="0" showRowStripes="1" showColumnStripes="0"/>
</table>
</file>

<file path=xl/tables/table2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6" xr:uid="{309B3E49-0486-4D80-ABD8-1B63E4B491A3}" name="Yiyang" displayName="Yiyang" ref="FS2:FS8" totalsRowShown="0" dataDxfId="755">
  <autoFilter ref="FS2:FS8" xr:uid="{309B3E49-0486-4D80-ABD8-1B63E4B491A3}"/>
  <tableColumns count="1">
    <tableColumn id="1" xr3:uid="{FC8AD8EC-2654-4C7F-981D-5C2ECD6F34EE}" name="Yiyang" dataDxfId="754"/>
  </tableColumns>
  <tableStyleInfo name="TableStyleMedium2" showFirstColumn="0" showLastColumn="0" showRowStripes="1" showColumnStripes="0"/>
</table>
</file>

<file path=xl/tables/table2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7" xr:uid="{61D3129F-F993-4D23-84E0-C67A835E07C1}" name="Yongzhou" displayName="Yongzhou" ref="FT2:FT13" totalsRowShown="0" dataDxfId="753">
  <autoFilter ref="FT2:FT13" xr:uid="{61D3129F-F993-4D23-84E0-C67A835E07C1}"/>
  <tableColumns count="1">
    <tableColumn id="1" xr3:uid="{0EEEBA67-9836-4064-9F31-E99EC3C9E21F}" name="Yongzhou" dataDxfId="752"/>
  </tableColumns>
  <tableStyleInfo name="TableStyleMedium2" showFirstColumn="0" showLastColumn="0" showRowStripes="1" showColumnStripes="0"/>
</table>
</file>

<file path=xl/tables/table2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8" xr:uid="{7911D4AD-969E-42B8-9E38-31C1631B97A5}" name="Yueyang" displayName="Yueyang" ref="FU2:FU11" totalsRowShown="0" dataDxfId="751">
  <autoFilter ref="FU2:FU11" xr:uid="{7911D4AD-969E-42B8-9E38-31C1631B97A5}"/>
  <tableColumns count="1">
    <tableColumn id="1" xr3:uid="{BD1981B5-6CB0-4566-A578-57653209A5F4}" name="Yueyang" dataDxfId="750"/>
  </tableColumns>
  <tableStyleInfo name="TableStyleMedium2" showFirstColumn="0" showLastColumn="0" showRowStripes="1" showColumnStripes="0"/>
</table>
</file>

<file path=xl/tables/table2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9" xr:uid="{E3879CCC-A3EE-4B18-810C-0040535F3BD0}" name="Zhangjiajie" displayName="Zhangjiajie" ref="FV2:FV6" totalsRowShown="0" dataDxfId="749">
  <autoFilter ref="FV2:FV6" xr:uid="{E3879CCC-A3EE-4B18-810C-0040535F3BD0}"/>
  <tableColumns count="1">
    <tableColumn id="1" xr3:uid="{08FE9D5C-3775-4286-88C6-A78486892146}" name="Zhangjiajie" dataDxfId="748"/>
  </tableColumns>
  <tableStyleInfo name="TableStyleMedium2" showFirstColumn="0" showLastColumn="0" showRowStripes="1" showColumnStripes="0"/>
</table>
</file>

<file path=xl/tables/table2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0" xr:uid="{1DB0BD6B-FA80-47A2-B2BE-252BD2234561}" name="Zhuzhou" displayName="Zhuzhou" ref="FW2:FW11" totalsRowShown="0" dataDxfId="747">
  <autoFilter ref="FW2:FW11" xr:uid="{1DB0BD6B-FA80-47A2-B2BE-252BD2234561}"/>
  <tableColumns count="1">
    <tableColumn id="1" xr3:uid="{DA112FE8-04E3-4F5B-AFB5-32F9936430F5}" name="Zhuzhou" dataDxfId="746"/>
  </tableColumns>
  <tableStyleInfo name="TableStyleMedium2" showFirstColumn="0" showLastColumn="0" showRowStripes="1" showColumnStripes="0"/>
</table>
</file>

<file path=xl/tables/table2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1" xr:uid="{9D45F32F-53F6-4D32-A8F8-2EA107994721}" name="Baicheng" displayName="Baicheng" ref="FX2:FX7" totalsRowShown="0" dataDxfId="745">
  <autoFilter ref="FX2:FX7" xr:uid="{9D45F32F-53F6-4D32-A8F8-2EA107994721}"/>
  <tableColumns count="1">
    <tableColumn id="1" xr3:uid="{C3637D86-D390-4AA2-8381-40E34636D456}" name="Baicheng" dataDxfId="744"/>
  </tableColumns>
  <tableStyleInfo name="TableStyleMedium2" showFirstColumn="0" showLastColumn="0" showRowStripes="1" showColumnStripes="0"/>
</table>
</file>

<file path=xl/tables/table2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2" xr:uid="{158BE0B5-76DB-4B72-90AC-2D7FB2A4256F}" name="Baishan" displayName="Baishan" ref="FY2:FY8" totalsRowShown="0" dataDxfId="743">
  <autoFilter ref="FY2:FY8" xr:uid="{158BE0B5-76DB-4B72-90AC-2D7FB2A4256F}"/>
  <tableColumns count="1">
    <tableColumn id="1" xr3:uid="{112AC355-9CF2-4E20-AE5D-41F18D43F16F}" name="Baishan" dataDxfId="742"/>
  </tableColumns>
  <tableStyleInfo name="TableStyleMedium2" showFirstColumn="0" showLastColumn="0" showRowStripes="1" showColumnStripes="0"/>
</table>
</file>

<file path=xl/tables/table2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3" xr:uid="{8BC6EF63-B88E-4F21-AA30-3484DB85BEB4}" name="Changchun" displayName="Changchun" ref="FZ2:FZ12" totalsRowShown="0" dataDxfId="741">
  <autoFilter ref="FZ2:FZ12" xr:uid="{8BC6EF63-B88E-4F21-AA30-3484DB85BEB4}"/>
  <tableColumns count="1">
    <tableColumn id="1" xr3:uid="{11CC0825-0492-4690-BAFE-8A313D005F01}" name="Changchun" dataDxfId="740"/>
  </tableColumns>
  <tableStyleInfo name="TableStyleMedium2" showFirstColumn="0" showLastColumn="0" showRowStripes="1" showColumnStripes="0"/>
</table>
</file>

<file path=xl/tables/table2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4" xr:uid="{3EE0979B-A1FD-4B54-9736-349E947E8BC6}" name="Jilin_" displayName="Jilin_" ref="GA2:GA11" totalsRowShown="0" dataDxfId="739">
  <autoFilter ref="GA2:GA11" xr:uid="{3EE0979B-A1FD-4B54-9736-349E947E8BC6}"/>
  <tableColumns count="1">
    <tableColumn id="1" xr3:uid="{755DBFE8-3078-4BED-8AED-7915742FB355}" name="Jilin_" dataDxfId="738"/>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3" xr:uid="{1D268112-F8A5-45AA-AD0F-F722996048FA}" name="招聘元企業との関係性" displayName="招聘元企業との関係性" ref="AG1:AG15" totalsRowShown="0" dataDxfId="924" dataCellStyle="標準_インドお伺い書">
  <autoFilter ref="AG1:AG15" xr:uid="{1D268112-F8A5-45AA-AD0F-F722996048FA}"/>
  <tableColumns count="1">
    <tableColumn id="1" xr3:uid="{1F762C00-C777-415D-BCD0-E7094068363A}" name="招聘元企業との関係性" dataDxfId="923" dataCellStyle="標準_インドお伺い書"/>
  </tableColumns>
  <tableStyleInfo name="TableStyleMedium2" showFirstColumn="0" showLastColumn="0" showRowStripes="1" showColumnStripes="0"/>
</table>
</file>

<file path=xl/tables/table2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5" xr:uid="{753FB9FE-CED2-4C34-BD39-DC3007BD874E}" name="Liaoyuan" displayName="Liaoyuan" ref="GB2:GB6" totalsRowShown="0" dataDxfId="737">
  <autoFilter ref="GB2:GB6" xr:uid="{753FB9FE-CED2-4C34-BD39-DC3007BD874E}"/>
  <tableColumns count="1">
    <tableColumn id="1" xr3:uid="{29219CB6-8EDA-4D9C-A3BF-7CBF4E144CE8}" name="Liaoyuan" dataDxfId="736"/>
  </tableColumns>
  <tableStyleInfo name="TableStyleMedium2" showFirstColumn="0" showLastColumn="0" showRowStripes="1" showColumnStripes="0"/>
</table>
</file>

<file path=xl/tables/table2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6" xr:uid="{98DA8B38-6C96-42B1-B83B-A378D29F3AB9}" name="Siping" displayName="Siping" ref="GC2:GC8" totalsRowShown="0" dataDxfId="735">
  <autoFilter ref="GC2:GC8" xr:uid="{98DA8B38-6C96-42B1-B83B-A378D29F3AB9}"/>
  <tableColumns count="1">
    <tableColumn id="1" xr3:uid="{B697F154-7492-4E67-B22C-3CD06DEDEBB9}" name="Siping" dataDxfId="734"/>
  </tableColumns>
  <tableStyleInfo name="TableStyleMedium2" showFirstColumn="0" showLastColumn="0" showRowStripes="1" showColumnStripes="0"/>
</table>
</file>

<file path=xl/tables/table2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7" xr:uid="{C7DD7BAB-2EE9-4D3F-8369-3E53C913BA01}" name="Songyuan" displayName="Songyuan" ref="GD2:GD8" totalsRowShown="0" dataDxfId="733">
  <autoFilter ref="GD2:GD8" xr:uid="{C7DD7BAB-2EE9-4D3F-8369-3E53C913BA01}"/>
  <tableColumns count="1">
    <tableColumn id="1" xr3:uid="{5FF0A841-2D08-4FF4-9B53-332639270409}" name="Songyuan" dataDxfId="732"/>
  </tableColumns>
  <tableStyleInfo name="TableStyleMedium2" showFirstColumn="0" showLastColumn="0" showRowStripes="1" showColumnStripes="0"/>
</table>
</file>

<file path=xl/tables/table2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8" xr:uid="{D7B060F6-C610-4E05-9909-2B342F6C4B0F}" name="Tonghua" displayName="Tonghua" ref="GE2:GE9" totalsRowShown="0" dataDxfId="731">
  <autoFilter ref="GE2:GE9" xr:uid="{D7B060F6-C610-4E05-9909-2B342F6C4B0F}"/>
  <tableColumns count="1">
    <tableColumn id="1" xr3:uid="{45F1C57B-3B7C-41FB-B279-987780FD0474}" name="Tonghua" dataDxfId="730"/>
  </tableColumns>
  <tableStyleInfo name="TableStyleMedium2" showFirstColumn="0" showLastColumn="0" showRowStripes="1" showColumnStripes="0"/>
</table>
</file>

<file path=xl/tables/table2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9" xr:uid="{B5A30E9A-83EE-49BB-9638-217C7C3E6FF2}" name="Yanbian" displayName="Yanbian" ref="GF2:GF10" totalsRowShown="0" dataDxfId="729">
  <autoFilter ref="GF2:GF10" xr:uid="{B5A30E9A-83EE-49BB-9638-217C7C3E6FF2}"/>
  <tableColumns count="1">
    <tableColumn id="1" xr3:uid="{46A8BF7E-86A3-4DFF-AA31-9C6219FD3527}" name="Yanbian" dataDxfId="728"/>
  </tableColumns>
  <tableStyleInfo name="TableStyleMedium2" showFirstColumn="0" showLastColumn="0" showRowStripes="1" showColumnStripes="0"/>
</table>
</file>

<file path=xl/tables/table2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0" xr:uid="{9A83A074-0C96-40DF-A3D5-E109DF8B30E9}" name="Changzhou" displayName="Changzhou" ref="GG2:GG8" totalsRowShown="0">
  <autoFilter ref="GG2:GG8" xr:uid="{9A83A074-0C96-40DF-A3D5-E109DF8B30E9}"/>
  <tableColumns count="1">
    <tableColumn id="1" xr3:uid="{8A84C6DA-0A5B-4CD5-AEDE-00FE7659B686}" name="Changzhou"/>
  </tableColumns>
  <tableStyleInfo name="TableStyleMedium2" showFirstColumn="0" showLastColumn="0" showRowStripes="1" showColumnStripes="0"/>
</table>
</file>

<file path=xl/tables/table2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1" xr:uid="{51F814EC-F35B-4EC9-8419-D7620E759D6C}" name="Huaian" displayName="Huaian" ref="GH2:GH8" totalsRowShown="0" dataDxfId="727">
  <autoFilter ref="GH2:GH8" xr:uid="{51F814EC-F35B-4EC9-8419-D7620E759D6C}"/>
  <tableColumns count="1">
    <tableColumn id="1" xr3:uid="{CB03584F-2624-46C4-9373-DE414812DF4E}" name="Huaian" dataDxfId="726"/>
  </tableColumns>
  <tableStyleInfo name="TableStyleMedium2" showFirstColumn="0" showLastColumn="0" showRowStripes="1" showColumnStripes="0"/>
</table>
</file>

<file path=xl/tables/table2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2" xr:uid="{AEE91387-9E13-4630-B2E8-0276B1848DA0}" name="Lianyungang" displayName="Lianyungang" ref="GI2:GI8" totalsRowShown="0" dataDxfId="725">
  <autoFilter ref="GI2:GI8" xr:uid="{AEE91387-9E13-4630-B2E8-0276B1848DA0}"/>
  <tableColumns count="1">
    <tableColumn id="1" xr3:uid="{36846157-9241-462E-8302-4ED204ED5A97}" name="Lianyungang" dataDxfId="724"/>
  </tableColumns>
  <tableStyleInfo name="TableStyleMedium2" showFirstColumn="0" showLastColumn="0" showRowStripes="1" showColumnStripes="0"/>
</table>
</file>

<file path=xl/tables/table2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4" xr:uid="{0799651F-4934-446B-86FA-7C49EA01F3E2}" name="Nanjing" displayName="Nanjing" ref="GJ2:GJ13" totalsRowShown="0">
  <autoFilter ref="GJ2:GJ13" xr:uid="{0799651F-4934-446B-86FA-7C49EA01F3E2}"/>
  <tableColumns count="1">
    <tableColumn id="1" xr3:uid="{F4FB2F45-3F24-4CD8-B9FE-0578A0B65D9F}" name="Nanjing"/>
  </tableColumns>
  <tableStyleInfo name="TableStyleMedium2" showFirstColumn="0" showLastColumn="0" showRowStripes="1" showColumnStripes="0"/>
</table>
</file>

<file path=xl/tables/table2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5" xr:uid="{E8562FA9-E228-448C-9FBE-9A0CED72D284}" name="Nantong" displayName="Nantong" ref="GK2:GK10" totalsRowShown="0">
  <autoFilter ref="GK2:GK10" xr:uid="{E8562FA9-E228-448C-9FBE-9A0CED72D284}"/>
  <tableColumns count="1">
    <tableColumn id="1" xr3:uid="{568EE9B6-8584-41F4-BE77-C523614DBF73}" name="Nantong"/>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2" xr:uid="{AE8C0194-FA0B-4718-AA40-2E385E44A811}" name="費用負担先との関係性" displayName="費用負担先との関係性" ref="AJ1:AJ5" totalsRowShown="0" dataDxfId="922" dataCellStyle="標準_インドお伺い書">
  <autoFilter ref="AJ1:AJ5" xr:uid="{AE8C0194-FA0B-4718-AA40-2E385E44A811}"/>
  <tableColumns count="1">
    <tableColumn id="1" xr3:uid="{E327C784-5423-4F0D-A7C3-246D8821E897}" name="費用負担先との関係性" dataDxfId="921" dataCellStyle="標準_インドお伺い書"/>
  </tableColumns>
  <tableStyleInfo name="TableStyleMedium2" showFirstColumn="0" showLastColumn="0" showRowStripes="1" showColumnStripes="0"/>
</table>
</file>

<file path=xl/tables/table2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6" xr:uid="{B4ECC20E-B8DE-4A8A-9A5A-FCE7F34A979B}" name="Suqian" displayName="Suqian" ref="GL2:GL7" totalsRowShown="0">
  <autoFilter ref="GL2:GL7" xr:uid="{B4ECC20E-B8DE-4A8A-9A5A-FCE7F34A979B}"/>
  <tableColumns count="1">
    <tableColumn id="1" xr3:uid="{2EBADED0-8A66-4FFE-A46C-0B7813B2BD97}" name="Suqian"/>
  </tableColumns>
  <tableStyleInfo name="TableStyleMedium2" showFirstColumn="0" showLastColumn="0" showRowStripes="1" showColumnStripes="0"/>
</table>
</file>

<file path=xl/tables/table2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7" xr:uid="{3C194108-EC4D-44EA-8C9C-FC85F02887C6}" name="Suzhou_" displayName="Suzhou_" ref="GM2:GM11" totalsRowShown="0">
  <autoFilter ref="GM2:GM11" xr:uid="{3C194108-EC4D-44EA-8C9C-FC85F02887C6}"/>
  <tableColumns count="1">
    <tableColumn id="1" xr3:uid="{A6E342CF-543F-4355-B29A-AAB003110360}" name="Suzhou_"/>
  </tableColumns>
  <tableStyleInfo name="TableStyleMedium2" showFirstColumn="0" showLastColumn="0" showRowStripes="1" showColumnStripes="0"/>
</table>
</file>

<file path=xl/tables/table2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8" xr:uid="{9F1A47D8-9356-4AD2-81AD-E6E12024B694}" name="Taizhou" displayName="Taizhou" ref="GN2:GN8" totalsRowShown="0">
  <autoFilter ref="GN2:GN8" xr:uid="{9F1A47D8-9356-4AD2-81AD-E6E12024B694}"/>
  <tableColumns count="1">
    <tableColumn id="1" xr3:uid="{076EED6B-E49E-4BBA-8177-569B3A52414A}" name="Taizhou"/>
  </tableColumns>
  <tableStyleInfo name="TableStyleMedium2" showFirstColumn="0" showLastColumn="0" showRowStripes="1" showColumnStripes="0"/>
</table>
</file>

<file path=xl/tables/table2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9" xr:uid="{0A579D23-4685-4AFF-8E08-3AB55EC19811}" name="Wuxi" displayName="Wuxi" ref="GO2:GO9" totalsRowShown="0">
  <autoFilter ref="GO2:GO9" xr:uid="{0A579D23-4685-4AFF-8E08-3AB55EC19811}"/>
  <tableColumns count="1">
    <tableColumn id="1" xr3:uid="{E2DCF6C1-2ACA-4D73-AC75-C290F4B3FCC2}" name="Wuxi"/>
  </tableColumns>
  <tableStyleInfo name="TableStyleMedium2" showFirstColumn="0" showLastColumn="0" showRowStripes="1" showColumnStripes="0"/>
</table>
</file>

<file path=xl/tables/table2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0" xr:uid="{2B2A0B23-9241-4855-B017-8262ECC62349}" name="Xuzhou" displayName="Xuzhou" ref="GP2:GP12" totalsRowShown="0">
  <autoFilter ref="GP2:GP12" xr:uid="{2B2A0B23-9241-4855-B017-8262ECC62349}"/>
  <tableColumns count="1">
    <tableColumn id="1" xr3:uid="{B2AE825D-CC35-4949-A3F5-FD36ACC4B5B7}" name="Xuzhou"/>
  </tableColumns>
  <tableStyleInfo name="TableStyleMedium2" showFirstColumn="0" showLastColumn="0" showRowStripes="1" showColumnStripes="0"/>
</table>
</file>

<file path=xl/tables/table2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1" xr:uid="{FF281E50-FDBA-4B39-A02B-7143BD50A783}" name="Yancheng" displayName="Yancheng" ref="GQ2:GQ11" totalsRowShown="0">
  <autoFilter ref="GQ2:GQ11" xr:uid="{FF281E50-FDBA-4B39-A02B-7143BD50A783}"/>
  <tableColumns count="1">
    <tableColumn id="1" xr3:uid="{D2605A4F-0EF5-470E-9346-2C194450CFA8}" name="Yancheng"/>
  </tableColumns>
  <tableStyleInfo name="TableStyleMedium2" showFirstColumn="0" showLastColumn="0" showRowStripes="1" showColumnStripes="0"/>
</table>
</file>

<file path=xl/tables/table2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2" xr:uid="{D299024C-2173-4EC7-BD1A-E9A6B0492CAC}" name="Yangzhou" displayName="Yangzhou" ref="GR2:GR8" totalsRowShown="0">
  <autoFilter ref="GR2:GR8" xr:uid="{D299024C-2173-4EC7-BD1A-E9A6B0492CAC}"/>
  <tableColumns count="1">
    <tableColumn id="1" xr3:uid="{7C641807-BC2D-44F3-8A42-339C5C5C958B}" name="Yangzhou"/>
  </tableColumns>
  <tableStyleInfo name="TableStyleMedium2" showFirstColumn="0" showLastColumn="0" showRowStripes="1" showColumnStripes="0"/>
</table>
</file>

<file path=xl/tables/table2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3" xr:uid="{AA4C83C4-A0EC-4777-84DC-F1E3577EEC88}" name="Zhenjiang" displayName="Zhenjiang" ref="GS2:GS8" totalsRowShown="0">
  <autoFilter ref="GS2:GS8" xr:uid="{AA4C83C4-A0EC-4777-84DC-F1E3577EEC88}"/>
  <tableColumns count="1">
    <tableColumn id="1" xr3:uid="{4C3A34ED-F046-4CC3-99DB-A28F10671B03}" name="Zhenjiang"/>
  </tableColumns>
  <tableStyleInfo name="TableStyleMedium2" showFirstColumn="0" showLastColumn="0" showRowStripes="1" showColumnStripes="0"/>
</table>
</file>

<file path=xl/tables/table2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4" xr:uid="{E40B79EE-F049-475C-B79D-C541754AF97F}" name="Fuzhou_" displayName="Fuzhou_" ref="GT2:GT13" totalsRowShown="0">
  <autoFilter ref="GT2:GT13" xr:uid="{E40B79EE-F049-475C-B79D-C541754AF97F}"/>
  <tableColumns count="1">
    <tableColumn id="1" xr3:uid="{C233E3E6-13CA-4E28-9F2C-C8E2B3D3D66E}" name="Fuzhou_"/>
  </tableColumns>
  <tableStyleInfo name="TableStyleMedium2" showFirstColumn="0" showLastColumn="0" showRowStripes="1" showColumnStripes="0"/>
</table>
</file>

<file path=xl/tables/table2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5" xr:uid="{C554C09E-CFE0-45A8-8013-50BCB5A8EA70}" name="Ganzhou" displayName="Ganzhou" ref="GU2:GU20" totalsRowShown="0">
  <autoFilter ref="GU2:GU20" xr:uid="{C554C09E-CFE0-45A8-8013-50BCB5A8EA70}"/>
  <tableColumns count="1">
    <tableColumn id="1" xr3:uid="{6A78C12D-33E8-4461-8C28-ADF890BA7BE4}" name="Ganzhou"/>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8" xr:uid="{C1C0A850-744E-4C7F-AEE9-8A124811134A}" name="費用負担元国名" displayName="費用負担元国名" ref="AK1:AK5" totalsRowShown="0" dataDxfId="920" dataCellStyle="標準_インドお伺い書">
  <autoFilter ref="AK1:AK5" xr:uid="{C1C0A850-744E-4C7F-AEE9-8A124811134A}"/>
  <tableColumns count="1">
    <tableColumn id="1" xr3:uid="{F6BEB97F-ED8F-46A8-AE61-290BDEF3ECC4}" name="費用負担元国名" dataDxfId="919" dataCellStyle="標準_インドお伺い書"/>
  </tableColumns>
  <tableStyleInfo name="TableStyleMedium2" showFirstColumn="0" showLastColumn="0" showRowStripes="1" showColumnStripes="0"/>
</table>
</file>

<file path=xl/tables/table2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6" xr:uid="{8DCB6A49-D999-4ACC-8871-676B48EA9D5A}" name="Jian" displayName="Jian" ref="GV2:GV15" totalsRowShown="0">
  <autoFilter ref="GV2:GV15" xr:uid="{8DCB6A49-D999-4ACC-8871-676B48EA9D5A}"/>
  <tableColumns count="1">
    <tableColumn id="1" xr3:uid="{F3B7080C-D4DA-4025-80A6-822F0A2733E2}" name="Jian"/>
  </tableColumns>
  <tableStyleInfo name="TableStyleMedium2" showFirstColumn="0" showLastColumn="0" showRowStripes="1" showColumnStripes="0"/>
</table>
</file>

<file path=xl/tables/table2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7" xr:uid="{4C70875F-68CE-4267-BD4D-4E3A516B4386}" name="Jingdezhen" displayName="Jingdezhen" ref="GW2:GW6" totalsRowShown="0">
  <autoFilter ref="GW2:GW6" xr:uid="{4C70875F-68CE-4267-BD4D-4E3A516B4386}"/>
  <tableColumns count="1">
    <tableColumn id="1" xr3:uid="{FF6245B8-EFE7-4159-96F4-0B4A7E545252}" name="Jingdezhen"/>
  </tableColumns>
  <tableStyleInfo name="TableStyleMedium2" showFirstColumn="0" showLastColumn="0" showRowStripes="1" showColumnStripes="0"/>
</table>
</file>

<file path=xl/tables/table2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8" xr:uid="{9FE81355-3430-4567-A77A-984B6C87F432}" name="Jiujiang" displayName="Jiujiang" ref="GX2:GX15" totalsRowShown="0">
  <autoFilter ref="GX2:GX15" xr:uid="{9FE81355-3430-4567-A77A-984B6C87F432}"/>
  <tableColumns count="1">
    <tableColumn id="1" xr3:uid="{FBD4AB4D-63A3-4578-8717-1936085E8736}" name="Jiujiang"/>
  </tableColumns>
  <tableStyleInfo name="TableStyleMedium2" showFirstColumn="0" showLastColumn="0" showRowStripes="1" showColumnStripes="0"/>
</table>
</file>

<file path=xl/tables/table2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9" xr:uid="{30B56366-5C05-4BD1-8AE1-9C9EE5089B04}" name="Nanchang" displayName="Nanchang" ref="GY2:GY11" totalsRowShown="0">
  <autoFilter ref="GY2:GY11" xr:uid="{30B56366-5C05-4BD1-8AE1-9C9EE5089B04}"/>
  <tableColumns count="1">
    <tableColumn id="1" xr3:uid="{36A701F2-EEB6-4FF0-B1C5-8D0680440EE0}" name="Nanchang"/>
  </tableColumns>
  <tableStyleInfo name="TableStyleMedium2" showFirstColumn="0" showLastColumn="0" showRowStripes="1" showColumnStripes="0"/>
</table>
</file>

<file path=xl/tables/table2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0" xr:uid="{DA281BBA-4AAB-4147-B7F8-B104F317D166}" name="Pingxiang" displayName="Pingxiang" ref="GZ2:GZ7" totalsRowShown="0">
  <autoFilter ref="GZ2:GZ7" xr:uid="{DA281BBA-4AAB-4147-B7F8-B104F317D166}"/>
  <tableColumns count="1">
    <tableColumn id="1" xr3:uid="{E83F170A-97D7-4904-B972-1409929714BE}" name="Pingxiang"/>
  </tableColumns>
  <tableStyleInfo name="TableStyleMedium2" showFirstColumn="0" showLastColumn="0" showRowStripes="1" showColumnStripes="0"/>
</table>
</file>

<file path=xl/tables/table2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1" xr:uid="{DD9716B4-ED79-4E3C-BD8B-52D1A8D66F95}" name="Shangrao" displayName="Shangrao" ref="HA2:HA14" totalsRowShown="0">
  <autoFilter ref="HA2:HA14" xr:uid="{DD9716B4-ED79-4E3C-BD8B-52D1A8D66F95}"/>
  <tableColumns count="1">
    <tableColumn id="1" xr3:uid="{4EA2369B-8A1F-4795-8D20-50F2F6A6278D}" name="Shangrao"/>
  </tableColumns>
  <tableStyleInfo name="TableStyleMedium2" showFirstColumn="0" showLastColumn="0" showRowStripes="1" showColumnStripes="0"/>
</table>
</file>

<file path=xl/tables/table2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2" xr:uid="{84863ABD-CB72-4C42-A90D-C2C350F0087D}" name="Xinyu" displayName="Xinyu" ref="HB2:HB4" totalsRowShown="0">
  <autoFilter ref="HB2:HB4" xr:uid="{84863ABD-CB72-4C42-A90D-C2C350F0087D}"/>
  <tableColumns count="1">
    <tableColumn id="1" xr3:uid="{01241138-E624-492D-A221-666686F5F123}" name="Xinyu"/>
  </tableColumns>
  <tableStyleInfo name="TableStyleMedium2" showFirstColumn="0" showLastColumn="0" showRowStripes="1" showColumnStripes="0"/>
</table>
</file>

<file path=xl/tables/table2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3" xr:uid="{567E54BC-0C1B-41D6-8B64-A2D3D712C476}" name="Yichun_" displayName="Yichun_" ref="HC2:HC12" totalsRowShown="0">
  <autoFilter ref="HC2:HC12" xr:uid="{567E54BC-0C1B-41D6-8B64-A2D3D712C476}"/>
  <tableColumns count="1">
    <tableColumn id="1" xr3:uid="{FB1DA152-72DE-4DF0-8B2E-C496935BF785}" name="Yichun_"/>
  </tableColumns>
  <tableStyleInfo name="TableStyleMedium2" showFirstColumn="0" showLastColumn="0" showRowStripes="1" showColumnStripes="0"/>
</table>
</file>

<file path=xl/tables/table2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4" xr:uid="{D28E975C-F9DC-41BA-AE11-4BA749EC2A3C}" name="Yingtan" displayName="Yingtan" ref="HD2:HD5" totalsRowShown="0">
  <autoFilter ref="HD2:HD5" xr:uid="{D28E975C-F9DC-41BA-AE11-4BA749EC2A3C}"/>
  <tableColumns count="1">
    <tableColumn id="1" xr3:uid="{96E5D0D7-AC32-4D4E-AA99-7C23C0F39E41}" name="Yingtan"/>
  </tableColumns>
  <tableStyleInfo name="TableStyleMedium2" showFirstColumn="0" showLastColumn="0" showRowStripes="1" showColumnStripes="0"/>
</table>
</file>

<file path=xl/tables/table2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5" xr:uid="{D51C13B0-70C3-48CC-8FEC-466EDE16BBBC}" name="Anshan" displayName="Anshan" ref="HE2:HE9" totalsRowShown="0">
  <autoFilter ref="HE2:HE9" xr:uid="{D51C13B0-70C3-48CC-8FEC-466EDE16BBBC}"/>
  <tableColumns count="1">
    <tableColumn id="1" xr3:uid="{975BB9CC-A519-402E-B2B5-9EB4833DD564}" name="Ansha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A03B4B7-4B8B-4F24-A954-7B19A7BA5C51}" name="申請場所" displayName="申請場所" ref="E1:E5" totalsRowShown="0">
  <autoFilter ref="E1:E5" xr:uid="{EA03B4B7-4B8B-4F24-A954-7B19A7BA5C51}"/>
  <tableColumns count="1">
    <tableColumn id="1" xr3:uid="{156F1843-06A7-4847-A8A4-5615B818E42A}" name="申請場所"/>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83D9B9E-96CC-41D9-9970-A841D9E7E408}" name="居留_Residence" displayName="居留_Residence" ref="AD1:AD3" totalsRowShown="0">
  <autoFilter ref="AD1:AD3" xr:uid="{183D9B9E-96CC-41D9-9970-A841D9E7E408}"/>
  <tableColumns count="1">
    <tableColumn id="1" xr3:uid="{F2C5541F-FE6A-4891-8E00-6F766F15DB82}" name="居留"/>
  </tableColumns>
  <tableStyleInfo name="TableStyleMedium2" showFirstColumn="0" showLastColumn="0" showRowStripes="1" showColumnStripes="0"/>
</table>
</file>

<file path=xl/tables/table3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6" xr:uid="{297E2511-5913-4D58-BB80-F20CEA8CC9D4}" name="Benxi" displayName="Benxi" ref="HF2:HF9" totalsRowShown="0">
  <autoFilter ref="HF2:HF9" xr:uid="{297E2511-5913-4D58-BB80-F20CEA8CC9D4}"/>
  <tableColumns count="1">
    <tableColumn id="1" xr3:uid="{EACA7432-A204-4507-B035-6C8BCEDDB3F7}" name="Benxi"/>
  </tableColumns>
  <tableStyleInfo name="TableStyleMedium2" showFirstColumn="0" showLastColumn="0" showRowStripes="1" showColumnStripes="0"/>
</table>
</file>

<file path=xl/tables/table3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7" xr:uid="{5E855A03-00CA-4AEB-95C8-881F2EDE6230}" name="Chaoyang" displayName="Chaoyang" ref="HG2:HG9" totalsRowShown="0">
  <autoFilter ref="HG2:HG9" xr:uid="{5E855A03-00CA-4AEB-95C8-881F2EDE6230}"/>
  <tableColumns count="1">
    <tableColumn id="1" xr3:uid="{A5E9AEEF-35F3-420A-A074-D19D47C8D82B}" name="Chaoyang"/>
  </tableColumns>
  <tableStyleInfo name="TableStyleMedium2" showFirstColumn="0" showLastColumn="0" showRowStripes="1" showColumnStripes="0"/>
</table>
</file>

<file path=xl/tables/table3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8" xr:uid="{7AE8321A-E60E-4898-B5ED-4EB385783285}" name="Dalian" displayName="Dalian" ref="HH2:HH12" totalsRowShown="0">
  <autoFilter ref="HH2:HH12" xr:uid="{7AE8321A-E60E-4898-B5ED-4EB385783285}"/>
  <tableColumns count="1">
    <tableColumn id="1" xr3:uid="{F2E2F1E7-C357-4A26-AFFE-70832939B7BE}" name="Dalian"/>
  </tableColumns>
  <tableStyleInfo name="TableStyleMedium2" showFirstColumn="0" showLastColumn="0" showRowStripes="1" showColumnStripes="0"/>
</table>
</file>

<file path=xl/tables/table3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9" xr:uid="{757DD7F8-2634-491A-88B4-A6A67A75807A}" name="Dandong" displayName="Dandong" ref="HI2:HI8" totalsRowShown="0">
  <autoFilter ref="HI2:HI8" xr:uid="{757DD7F8-2634-491A-88B4-A6A67A75807A}"/>
  <tableColumns count="1">
    <tableColumn id="1" xr3:uid="{8FE39302-05C8-4715-93D6-0D2C1B20F125}" name="Dandong"/>
  </tableColumns>
  <tableStyleInfo name="TableStyleMedium2" showFirstColumn="0" showLastColumn="0" showRowStripes="1" showColumnStripes="0"/>
</table>
</file>

<file path=xl/tables/table3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0" xr:uid="{309ED52F-48CC-4350-BE65-29B7AAAC7170}" name="Fushun" displayName="Fushun" ref="HJ2:HJ9" totalsRowShown="0">
  <autoFilter ref="HJ2:HJ9" xr:uid="{309ED52F-48CC-4350-BE65-29B7AAAC7170}"/>
  <tableColumns count="1">
    <tableColumn id="1" xr3:uid="{0DBDAF87-F6CA-46DB-A089-D2F3D7D3E21A}" name="Fushun"/>
  </tableColumns>
  <tableStyleInfo name="TableStyleMedium2" showFirstColumn="0" showLastColumn="0" showRowStripes="1" showColumnStripes="0"/>
</table>
</file>

<file path=xl/tables/table3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2" xr:uid="{090EC451-768D-4C5B-9B82-E1361ADF7400}" name="Fuxin" displayName="Fuxin" ref="HK2:HK9" totalsRowShown="0">
  <autoFilter ref="HK2:HK9" xr:uid="{090EC451-768D-4C5B-9B82-E1361ADF7400}"/>
  <tableColumns count="1">
    <tableColumn id="1" xr3:uid="{D5FDC4BA-2C92-437B-99DB-90C58897FB37}" name="Fuxin"/>
  </tableColumns>
  <tableStyleInfo name="TableStyleMedium2" showFirstColumn="0" showLastColumn="0" showRowStripes="1" showColumnStripes="0"/>
</table>
</file>

<file path=xl/tables/table3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3" xr:uid="{33AE6F26-6925-4436-BC4C-A735A04C2F62}" name="Huludao" displayName="Huludao" ref="HL2:HL9" totalsRowShown="0">
  <autoFilter ref="HL2:HL9" xr:uid="{33AE6F26-6925-4436-BC4C-A735A04C2F62}"/>
  <tableColumns count="1">
    <tableColumn id="1" xr3:uid="{B2A0A9E2-5032-41BE-88E2-522ED7ED1032}" name="Huludao"/>
  </tableColumns>
  <tableStyleInfo name="TableStyleMedium2" showFirstColumn="0" showLastColumn="0" showRowStripes="1" showColumnStripes="0"/>
</table>
</file>

<file path=xl/tables/table3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4" xr:uid="{A4D3B68B-76EB-489A-9319-30403023D9A5}" name="Jinzhou" displayName="Jinzhou" ref="HM2:HM9" totalsRowShown="0">
  <autoFilter ref="HM2:HM9" xr:uid="{A4D3B68B-76EB-489A-9319-30403023D9A5}"/>
  <tableColumns count="1">
    <tableColumn id="1" xr3:uid="{97E56076-F8BD-4240-BB05-0E363423F0EE}" name="Jinzhou"/>
  </tableColumns>
  <tableStyleInfo name="TableStyleMedium2" showFirstColumn="0" showLastColumn="0" showRowStripes="1" showColumnStripes="0"/>
</table>
</file>

<file path=xl/tables/table3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5" xr:uid="{C92C2FE5-1C3E-44F2-BDAA-7F412790CD04}" name="Liaoyang" displayName="Liaoyang" ref="HN2:HN9" totalsRowShown="0">
  <autoFilter ref="HN2:HN9" xr:uid="{C92C2FE5-1C3E-44F2-BDAA-7F412790CD04}"/>
  <tableColumns count="1">
    <tableColumn id="1" xr3:uid="{B9CD2329-E174-418E-A5B3-B1FB245E5CEA}" name="Liaoyang"/>
  </tableColumns>
  <tableStyleInfo name="TableStyleMedium2" showFirstColumn="0" showLastColumn="0" showRowStripes="1" showColumnStripes="0"/>
</table>
</file>

<file path=xl/tables/table3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6" xr:uid="{C05A2A9D-91F8-4327-B1DD-83DB0DDDBF27}" name="Panjin" displayName="Panjin" ref="HO2:HO6" totalsRowShown="0">
  <autoFilter ref="HO2:HO6" xr:uid="{C05A2A9D-91F8-4327-B1DD-83DB0DDDBF27}"/>
  <tableColumns count="1">
    <tableColumn id="1" xr3:uid="{962B71BD-580F-4467-8E2A-B55F085FEC31}" name="Panjin"/>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C00C0B4-8E9B-406A-B8EA-CF679BE52B54}" name="停留_Temporarystay" displayName="停留_Temporarystay" ref="AE1:AE3" totalsRowShown="0">
  <autoFilter ref="AE1:AE3" xr:uid="{FC00C0B4-8E9B-406A-B8EA-CF679BE52B54}"/>
  <tableColumns count="1">
    <tableColumn id="1" xr3:uid="{0E7EA7A1-0886-4DDF-8CD4-AEB4EB9B99B7}" name="停留"/>
  </tableColumns>
  <tableStyleInfo name="TableStyleMedium2" showFirstColumn="0" showLastColumn="0" showRowStripes="1" showColumnStripes="0"/>
</table>
</file>

<file path=xl/tables/table3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7" xr:uid="{FE4FC44E-6CB2-4BE2-9D95-CD5917B3CCBB}" name="Shenyang" displayName="Shenyang" ref="HP2:HP15" totalsRowShown="0">
  <autoFilter ref="HP2:HP15" xr:uid="{FE4FC44E-6CB2-4BE2-9D95-CD5917B3CCBB}"/>
  <tableColumns count="1">
    <tableColumn id="1" xr3:uid="{317CA903-DD20-4299-A3BC-A08FBE355030}" name="Shenyang"/>
  </tableColumns>
  <tableStyleInfo name="TableStyleMedium2" showFirstColumn="0" showLastColumn="0" showRowStripes="1" showColumnStripes="0"/>
</table>
</file>

<file path=xl/tables/table3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8" xr:uid="{05D097CE-7B26-42A3-AE51-041FFD3E9C9B}" name="Tieling" displayName="Tieling" ref="HQ2:HQ9" totalsRowShown="0">
  <autoFilter ref="HQ2:HQ9" xr:uid="{05D097CE-7B26-42A3-AE51-041FFD3E9C9B}"/>
  <tableColumns count="1">
    <tableColumn id="1" xr3:uid="{708923F1-AD07-432F-B556-253ABFA6CB13}" name="Tieling"/>
  </tableColumns>
  <tableStyleInfo name="TableStyleMedium2" showFirstColumn="0" showLastColumn="0" showRowStripes="1" showColumnStripes="0"/>
</table>
</file>

<file path=xl/tables/table3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9" xr:uid="{0612A664-0608-4F5F-8011-E97A313E080F}" name="Yingkou" displayName="Yingkou" ref="HR2:HR8" totalsRowShown="0">
  <autoFilter ref="HR2:HR8" xr:uid="{0612A664-0608-4F5F-8011-E97A313E080F}"/>
  <tableColumns count="1">
    <tableColumn id="1" xr3:uid="{9A64BC5C-5E13-4748-B66B-0013F1C1734D}" name="Yingkou"/>
  </tableColumns>
  <tableStyleInfo name="TableStyleMedium2" showFirstColumn="0" showLastColumn="0" showRowStripes="1" showColumnStripes="0"/>
</table>
</file>

<file path=xl/tables/table3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0" xr:uid="{8C252BE6-7154-47B7-A950-1C7506DC7961}" name="AlxaMeng" displayName="AlxaMeng" ref="HS2:HS5" totalsRowShown="0">
  <autoFilter ref="HS2:HS5" xr:uid="{8C252BE6-7154-47B7-A950-1C7506DC7961}"/>
  <tableColumns count="1">
    <tableColumn id="1" xr3:uid="{1B39253F-D935-45A9-8AF3-DD6C43D20074}" name="AlxaMeng"/>
  </tableColumns>
  <tableStyleInfo name="TableStyleMedium2" showFirstColumn="0" showLastColumn="0" showRowStripes="1" showColumnStripes="0"/>
</table>
</file>

<file path=xl/tables/table3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1" xr:uid="{687EA5BA-5A3C-4D39-B6ED-965C1388F41E}" name="Baotou" displayName="Baotou" ref="HT2:HT11" totalsRowShown="0">
  <autoFilter ref="HT2:HT11" xr:uid="{687EA5BA-5A3C-4D39-B6ED-965C1388F41E}"/>
  <tableColumns count="1">
    <tableColumn id="1" xr3:uid="{7DB840C4-C598-4E2B-A6AE-146C9365B648}" name="Baotou"/>
  </tableColumns>
  <tableStyleInfo name="TableStyleMedium2" showFirstColumn="0" showLastColumn="0" showRowStripes="1" showColumnStripes="0"/>
</table>
</file>

<file path=xl/tables/table3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3" xr:uid="{FD0A33B9-94E6-4E9E-A346-955D65382D38}" name="Bayannur" displayName="Bayannur" ref="HU2:HU9" totalsRowShown="0">
  <autoFilter ref="HU2:HU9" xr:uid="{FD0A33B9-94E6-4E9E-A346-955D65382D38}"/>
  <tableColumns count="1">
    <tableColumn id="1" xr3:uid="{72FC213E-3FD2-4192-BD75-813ED786922F}" name="Bayannur"/>
  </tableColumns>
  <tableStyleInfo name="TableStyleMedium2" showFirstColumn="0" showLastColumn="0" showRowStripes="1" showColumnStripes="0"/>
</table>
</file>

<file path=xl/tables/table3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4" xr:uid="{3CE18C51-B2A1-41B3-8F4A-C3E976AD1575}" name="Chifeng" displayName="Chifeng" ref="HV2:HV14" totalsRowShown="0">
  <autoFilter ref="HV2:HV14" xr:uid="{3CE18C51-B2A1-41B3-8F4A-C3E976AD1575}"/>
  <tableColumns count="1">
    <tableColumn id="1" xr3:uid="{6672A522-5A68-48B0-8644-2939E9F10FFD}" name="Chifeng"/>
  </tableColumns>
  <tableStyleInfo name="TableStyleMedium2" showFirstColumn="0" showLastColumn="0" showRowStripes="1" showColumnStripes="0"/>
</table>
</file>

<file path=xl/tables/table3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5" xr:uid="{10E04040-7C96-47A0-8311-7BCF40599197}" name="Hohhot" displayName="Hohhot" ref="HW2:HW11" totalsRowShown="0">
  <autoFilter ref="HW2:HW11" xr:uid="{10E04040-7C96-47A0-8311-7BCF40599197}"/>
  <tableColumns count="1">
    <tableColumn id="1" xr3:uid="{13D4E5C6-4BBF-43BD-8011-BB354909E2A9}" name="Hohhot"/>
  </tableColumns>
  <tableStyleInfo name="TableStyleMedium2" showFirstColumn="0" showLastColumn="0" showRowStripes="1" showColumnStripes="0"/>
</table>
</file>

<file path=xl/tables/table3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6" xr:uid="{5CD056F1-72B3-445C-B56C-8DD91D91F580}" name="HulunBuir" displayName="HulunBuir" ref="HX2:HX16" totalsRowShown="0">
  <autoFilter ref="HX2:HX16" xr:uid="{5CD056F1-72B3-445C-B56C-8DD91D91F580}"/>
  <tableColumns count="1">
    <tableColumn id="1" xr3:uid="{FCDF9A99-8D44-48C4-B4B5-42A538325DFA}" name="HulunBuir"/>
  </tableColumns>
  <tableStyleInfo name="TableStyleMedium2" showFirstColumn="0" showLastColumn="0" showRowStripes="1" showColumnStripes="0"/>
</table>
</file>

<file path=xl/tables/table3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7" xr:uid="{9F0B708D-6CAF-4C7C-B9E3-B338C12A57DB}" name="Ordos" displayName="Ordos" ref="HY2:HY11" totalsRowShown="0">
  <autoFilter ref="HY2:HY11" xr:uid="{9F0B708D-6CAF-4C7C-B9E3-B338C12A57DB}"/>
  <tableColumns count="1">
    <tableColumn id="1" xr3:uid="{C4BC4CC9-FDEA-4B5A-81E5-71745D6F9852}" name="Ordos"/>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A423E99-3C3D-4698-8A2E-223FD77FD122}" name="直系家族関係性" displayName="直系家族関係性" ref="AI1:AI6" totalsRowShown="0" dataDxfId="918" dataCellStyle="標準_インドお伺い書">
  <autoFilter ref="AI1:AI6" xr:uid="{BA423E99-3C3D-4698-8A2E-223FD77FD122}"/>
  <tableColumns count="1">
    <tableColumn id="1" xr3:uid="{E581B13D-1C83-45AE-98D2-476E508304F4}" name="直系家族関係性" dataDxfId="917" dataCellStyle="標準_インドお伺い書"/>
  </tableColumns>
  <tableStyleInfo name="TableStyleMedium2" showFirstColumn="0" showLastColumn="0" showRowStripes="1" showColumnStripes="0"/>
</table>
</file>

<file path=xl/tables/table3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8" xr:uid="{C757D9A5-09AF-40F0-B1B1-D4E74B3FEF88}" name="Tongliao" displayName="Tongliao" ref="HZ2:HZ10" totalsRowShown="0">
  <autoFilter ref="HZ2:HZ10" xr:uid="{C757D9A5-09AF-40F0-B1B1-D4E74B3FEF88}"/>
  <tableColumns count="1">
    <tableColumn id="1" xr3:uid="{4FDAA0C5-052F-45F3-B641-6A6F9E13842F}" name="Tongliao"/>
  </tableColumns>
  <tableStyleInfo name="TableStyleMedium2" showFirstColumn="0" showLastColumn="0" showRowStripes="1" showColumnStripes="0"/>
</table>
</file>

<file path=xl/tables/table3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9" xr:uid="{BE2597AD-64E1-4955-AB5E-FD2E79B1B9E7}" name="Ulanqab" displayName="Ulanqab" ref="IA2:IA13" totalsRowShown="0">
  <autoFilter ref="IA2:IA13" xr:uid="{BE2597AD-64E1-4955-AB5E-FD2E79B1B9E7}"/>
  <tableColumns count="1">
    <tableColumn id="1" xr3:uid="{71E9B9E9-D462-4219-9676-03F6889D6307}" name="Ulanqab"/>
  </tableColumns>
  <tableStyleInfo name="TableStyleMedium2" showFirstColumn="0" showLastColumn="0" showRowStripes="1" showColumnStripes="0"/>
</table>
</file>

<file path=xl/tables/table3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0" xr:uid="{9F440186-71CA-4102-8A5F-AC14DD37F8A5}" name="Wuhai" displayName="Wuhai" ref="IB2:IB5" totalsRowShown="0">
  <autoFilter ref="IB2:IB5" xr:uid="{9F440186-71CA-4102-8A5F-AC14DD37F8A5}"/>
  <tableColumns count="1">
    <tableColumn id="1" xr3:uid="{BB31514C-87A2-41E8-AF63-B89A89A91BD5}" name="Wuhai"/>
  </tableColumns>
  <tableStyleInfo name="TableStyleMedium2" showFirstColumn="0" showLastColumn="0" showRowStripes="1" showColumnStripes="0"/>
</table>
</file>

<file path=xl/tables/table3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1" xr:uid="{B5420F38-7D95-4E62-B191-C480D8EE32CA}" name="XilinGolMeng" displayName="XilinGolMeng" ref="IC2:IC14" totalsRowShown="0">
  <autoFilter ref="IC2:IC14" xr:uid="{B5420F38-7D95-4E62-B191-C480D8EE32CA}"/>
  <tableColumns count="1">
    <tableColumn id="1" xr3:uid="{7251C0BF-4C06-4B11-892C-B5D3DC9E884B}" name="XilinGolMeng"/>
  </tableColumns>
  <tableStyleInfo name="TableStyleMedium2" showFirstColumn="0" showLastColumn="0" showRowStripes="1" showColumnStripes="0"/>
</table>
</file>

<file path=xl/tables/table3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2" xr:uid="{417FD1BD-1C95-4AA5-BE28-5278182F2F68}" name="XinganMeng" displayName="XinganMeng" ref="ID2:ID8" totalsRowShown="0">
  <autoFilter ref="ID2:ID8" xr:uid="{417FD1BD-1C95-4AA5-BE28-5278182F2F68}"/>
  <tableColumns count="1">
    <tableColumn id="1" xr3:uid="{DF8906E6-C86F-4D7B-9166-D47B48628589}" name="XinganMeng"/>
  </tableColumns>
  <tableStyleInfo name="TableStyleMedium2" showFirstColumn="0" showLastColumn="0" showRowStripes="1" showColumnStripes="0"/>
</table>
</file>

<file path=xl/tables/table3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3" xr:uid="{2AB4B111-386E-4C57-9CCB-B6A1DDAE186A}" name="Guyuan" displayName="Guyuan" ref="IE2:IE7" totalsRowShown="0">
  <autoFilter ref="IE2:IE7" xr:uid="{2AB4B111-386E-4C57-9CCB-B6A1DDAE186A}"/>
  <tableColumns count="1">
    <tableColumn id="1" xr3:uid="{0A57875A-DAD9-46F6-AA57-4B674B5196A0}" name="Guyuan"/>
  </tableColumns>
  <tableStyleInfo name="TableStyleMedium2" showFirstColumn="0" showLastColumn="0" showRowStripes="1" showColumnStripes="0"/>
</table>
</file>

<file path=xl/tables/table3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4" xr:uid="{22B9EFFE-A32E-46F8-936E-B6B2CA060016}" name="Shizuishan" displayName="Shizuishan" ref="IF2:IF5" totalsRowShown="0">
  <autoFilter ref="IF2:IF5" xr:uid="{22B9EFFE-A32E-46F8-936E-B6B2CA060016}"/>
  <tableColumns count="1">
    <tableColumn id="1" xr3:uid="{B530D97C-1B7E-4788-92E4-271BFD231E36}" name="Shizuishan"/>
  </tableColumns>
  <tableStyleInfo name="TableStyleMedium2" showFirstColumn="0" showLastColumn="0" showRowStripes="1" showColumnStripes="0"/>
</table>
</file>

<file path=xl/tables/table3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5" xr:uid="{88BD8A01-0B3D-437E-8413-163875D46862}" name="Wuzhong" displayName="Wuzhong" ref="IG2:IG7" totalsRowShown="0">
  <autoFilter ref="IG2:IG7" xr:uid="{88BD8A01-0B3D-437E-8413-163875D46862}"/>
  <tableColumns count="1">
    <tableColumn id="1" xr3:uid="{C2C84D31-95AD-49DF-8D06-51C032030ADF}" name="Wuzhong"/>
  </tableColumns>
  <tableStyleInfo name="TableStyleMedium2" showFirstColumn="0" showLastColumn="0" showRowStripes="1" showColumnStripes="0"/>
</table>
</file>

<file path=xl/tables/table3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6" xr:uid="{EA4F7EC5-90A6-4AAB-9185-F491F0544C44}" name="Yinchuan" displayName="Yinchuan" ref="IH2:IH8" totalsRowShown="0">
  <autoFilter ref="IH2:IH8" xr:uid="{EA4F7EC5-90A6-4AAB-9185-F491F0544C44}"/>
  <tableColumns count="1">
    <tableColumn id="1" xr3:uid="{B229E96E-8B80-4011-861D-8464EE77D2A2}" name="Yinchuan"/>
  </tableColumns>
  <tableStyleInfo name="TableStyleMedium2" showFirstColumn="0" showLastColumn="0" showRowStripes="1" showColumnStripes="0"/>
</table>
</file>

<file path=xl/tables/table3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7" xr:uid="{0453B51C-AD3C-4C7C-84BD-83C0E8B1A83E}" name="Zhongwei" displayName="Zhongwei" ref="II2:II5" totalsRowShown="0">
  <autoFilter ref="II2:II5" xr:uid="{0453B51C-AD3C-4C7C-84BD-83C0E8B1A83E}"/>
  <tableColumns count="1">
    <tableColumn id="1" xr3:uid="{1BFFBA56-76EB-4DE7-A3E3-491F900774BA}" name="Zhongwei"/>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E08F236D-16E3-4952-9FEC-9B442F2ACD78}" name="回答2" displayName="回答2" ref="B1:B3" totalsRowShown="0" dataDxfId="916" dataCellStyle="標準_インドお伺い書">
  <autoFilter ref="B1:B3" xr:uid="{E08F236D-16E3-4952-9FEC-9B442F2ACD78}"/>
  <tableColumns count="1">
    <tableColumn id="1" xr3:uid="{390E2B06-6B00-4B45-B691-40109D2CB074}" name="回答２" dataDxfId="915" dataCellStyle="標準_インドお伺い書"/>
  </tableColumns>
  <tableStyleInfo name="TableStyleMedium2" showFirstColumn="0" showLastColumn="0" showRowStripes="1" showColumnStripes="0"/>
</table>
</file>

<file path=xl/tables/table3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8" xr:uid="{8AE4E6AB-AA62-4D4B-B8C6-DE2A086DC226}" name="Golog" displayName="Golog" ref="IJ2:IJ8" totalsRowShown="0">
  <autoFilter ref="IJ2:IJ8" xr:uid="{8AE4E6AB-AA62-4D4B-B8C6-DE2A086DC226}"/>
  <tableColumns count="1">
    <tableColumn id="1" xr3:uid="{AF5E89F0-B0F1-4049-9AC5-21A6EDC58716}" name="Golog"/>
  </tableColumns>
  <tableStyleInfo name="TableStyleMedium2" showFirstColumn="0" showLastColumn="0" showRowStripes="1" showColumnStripes="0"/>
</table>
</file>

<file path=xl/tables/table3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9" xr:uid="{0D630963-ED5B-4300-8218-0723944C4D00}" name="Haibei" displayName="Haibei" ref="IK2:IK6" totalsRowShown="0">
  <autoFilter ref="IK2:IK6" xr:uid="{0D630963-ED5B-4300-8218-0723944C4D00}"/>
  <tableColumns count="1">
    <tableColumn id="1" xr3:uid="{F03940E9-DB96-45DD-B3F8-506556E912FE}" name="Haibei"/>
  </tableColumns>
  <tableStyleInfo name="TableStyleMedium2" showFirstColumn="0" showLastColumn="0" showRowStripes="1" showColumnStripes="0"/>
</table>
</file>

<file path=xl/tables/table3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0" xr:uid="{BDFEFFD0-C574-4C57-8CD4-2764350F588A}" name="Haidong" displayName="Haidong" ref="IL2:IL8" totalsRowShown="0">
  <autoFilter ref="IL2:IL8" xr:uid="{BDFEFFD0-C574-4C57-8CD4-2764350F588A}"/>
  <tableColumns count="1">
    <tableColumn id="1" xr3:uid="{C548D051-3D8B-457D-A369-2767EB065E8F}" name="Haidong"/>
  </tableColumns>
  <tableStyleInfo name="TableStyleMedium2" showFirstColumn="0" showLastColumn="0" showRowStripes="1" showColumnStripes="0"/>
</table>
</file>

<file path=xl/tables/table3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2" xr:uid="{75C6B8DC-47FC-4275-87B7-DA5D5DA29AB1}" name="Hainan_" displayName="Hainan_" ref="IM2:IM7" totalsRowShown="0">
  <autoFilter ref="IM2:IM7" xr:uid="{75C6B8DC-47FC-4275-87B7-DA5D5DA29AB1}"/>
  <tableColumns count="1">
    <tableColumn id="1" xr3:uid="{705B79C8-1B0C-44DA-92AE-B661AE96AF2A}" name="Hainan_"/>
  </tableColumns>
  <tableStyleInfo name="TableStyleMedium2" showFirstColumn="0" showLastColumn="0" showRowStripes="1" showColumnStripes="0"/>
</table>
</file>

<file path=xl/tables/table3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3" xr:uid="{BC524DE8-57DF-4D96-A2CF-97C0B8251DB9}" name="Haixi" displayName="Haixi" ref="IN2:IN7" totalsRowShown="0">
  <autoFilter ref="IN2:IN7" xr:uid="{BC524DE8-57DF-4D96-A2CF-97C0B8251DB9}"/>
  <tableColumns count="1">
    <tableColumn id="1" xr3:uid="{72DA9359-2C7B-4B47-8EE4-30F2F320C8B7}" name="Haixi"/>
  </tableColumns>
  <tableStyleInfo name="TableStyleMedium2" showFirstColumn="0" showLastColumn="0" showRowStripes="1" showColumnStripes="0"/>
</table>
</file>

<file path=xl/tables/table3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4" xr:uid="{C882A61A-6F02-473B-B8E3-BE2C447B3EF6}" name="Huangnan" displayName="Huangnan" ref="IO2:IO6" totalsRowShown="0">
  <autoFilter ref="IO2:IO6" xr:uid="{C882A61A-6F02-473B-B8E3-BE2C447B3EF6}"/>
  <tableColumns count="1">
    <tableColumn id="1" xr3:uid="{7F7E4BD5-459F-4F81-BC91-19F7163643A0}" name="Huangnan"/>
  </tableColumns>
  <tableStyleInfo name="TableStyleMedium2" showFirstColumn="0" showLastColumn="0" showRowStripes="1" showColumnStripes="0"/>
</table>
</file>

<file path=xl/tables/table3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5" xr:uid="{C1E56569-FF71-4433-98A0-9E8E59A93FA0}" name="Xining" displayName="Xining" ref="IP2:IP9" totalsRowShown="0">
  <autoFilter ref="IP2:IP9" xr:uid="{C1E56569-FF71-4433-98A0-9E8E59A93FA0}"/>
  <tableColumns count="1">
    <tableColumn id="1" xr3:uid="{19FD3BFD-188A-4C64-8023-6E36E39EA542}" name="Xining"/>
  </tableColumns>
  <tableStyleInfo name="TableStyleMedium2" showFirstColumn="0" showLastColumn="0" showRowStripes="1" showColumnStripes="0"/>
</table>
</file>

<file path=xl/tables/table3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6" xr:uid="{F25AC8A2-EE92-4E34-AD27-2DE56275664F}" name="Yushu" displayName="Yushu" ref="IQ2:IQ9" totalsRowShown="0">
  <autoFilter ref="IQ2:IQ9" xr:uid="{F25AC8A2-EE92-4E34-AD27-2DE56275664F}"/>
  <tableColumns count="1">
    <tableColumn id="1" xr3:uid="{9C58754B-0EB9-4F21-A25E-F385A058EBD1}" name="Yushu"/>
  </tableColumns>
  <tableStyleInfo name="TableStyleMedium2" showFirstColumn="0" showLastColumn="0" showRowStripes="1" showColumnStripes="0"/>
</table>
</file>

<file path=xl/tables/table3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7" xr:uid="{72754CD7-20B1-41EF-8C92-9F5CA461C2D4}" name="AnKang" displayName="AnKang" ref="IR2:IR12" totalsRowShown="0" dataDxfId="723">
  <autoFilter ref="IR2:IR12" xr:uid="{72754CD7-20B1-41EF-8C92-9F5CA461C2D4}"/>
  <tableColumns count="1">
    <tableColumn id="1" xr3:uid="{9BFA5138-7AC3-4352-8D31-D0D698C7CE71}" name="AnKang" dataDxfId="722"/>
  </tableColumns>
  <tableStyleInfo name="TableStyleMedium2" showFirstColumn="0" showLastColumn="0" showRowStripes="1" showColumnStripes="0"/>
</table>
</file>

<file path=xl/tables/table3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8" xr:uid="{70FA8DAF-F38D-4238-946D-0F2136693518}" name="Baoji" displayName="Baoji" ref="IS2:IS14" totalsRowShown="0" dataDxfId="721">
  <autoFilter ref="IS2:IS14" xr:uid="{70FA8DAF-F38D-4238-946D-0F2136693518}"/>
  <tableColumns count="1">
    <tableColumn id="1" xr3:uid="{9A65BC81-C354-4442-B4C5-54A41C82134C}" name="Baoji" dataDxfId="720"/>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7DC743D-8818-4361-A21A-9CDD77235C80}" name="国籍選択" displayName="国籍選択" ref="J1:J3" totalsRowShown="0">
  <autoFilter ref="J1:J3" xr:uid="{F7DC743D-8818-4361-A21A-9CDD77235C80}"/>
  <tableColumns count="1">
    <tableColumn id="1" xr3:uid="{CEB0869C-698A-454A-836F-8C2FF59991D2}" name="国籍選択"/>
  </tableColumns>
  <tableStyleInfo name="TableStyleMedium2" showFirstColumn="0" showLastColumn="0" showRowStripes="1" showColumnStripes="0"/>
</table>
</file>

<file path=xl/tables/table3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9" xr:uid="{8274A24B-FE32-4E48-B586-55291D2BAC33}" name="Hanzhong" displayName="Hanzhong" ref="IT2:IT13" totalsRowShown="0" dataDxfId="719">
  <autoFilter ref="IT2:IT13" xr:uid="{8274A24B-FE32-4E48-B586-55291D2BAC33}"/>
  <tableColumns count="1">
    <tableColumn id="1" xr3:uid="{88092334-97E2-45A8-9F9A-AB764B0BFC38}" name="Hanzhong" dataDxfId="718"/>
  </tableColumns>
  <tableStyleInfo name="TableStyleMedium2" showFirstColumn="0" showLastColumn="0" showRowStripes="1" showColumnStripes="0"/>
</table>
</file>

<file path=xl/tables/table3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0" xr:uid="{7E441C49-CF3E-42E0-A76A-458B792BA737}" name="Shangluo" displayName="Shangluo" ref="IU2:IU9" totalsRowShown="0" dataDxfId="717">
  <autoFilter ref="IU2:IU9" xr:uid="{7E441C49-CF3E-42E0-A76A-458B792BA737}"/>
  <tableColumns count="1">
    <tableColumn id="1" xr3:uid="{54B081E3-B35E-4905-B08F-617CC72C08FA}" name="Shangluo" dataDxfId="716"/>
  </tableColumns>
  <tableStyleInfo name="TableStyleMedium2" showFirstColumn="0" showLastColumn="0" showRowStripes="1" showColumnStripes="0"/>
</table>
</file>

<file path=xl/tables/table3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1" xr:uid="{597F5BA1-62FE-43DD-90B0-09B9C8E6CC96}" name="Tongchuan" displayName="Tongchuan" ref="IV2:IV6" totalsRowShown="0" dataDxfId="715">
  <autoFilter ref="IV2:IV6" xr:uid="{597F5BA1-62FE-43DD-90B0-09B9C8E6CC96}"/>
  <tableColumns count="1">
    <tableColumn id="1" xr3:uid="{8280C18A-09C6-4082-9BB5-546FBAF8899A}" name="Tongchuan" dataDxfId="714"/>
  </tableColumns>
  <tableStyleInfo name="TableStyleMedium2" showFirstColumn="0" showLastColumn="0" showRowStripes="1" showColumnStripes="0"/>
</table>
</file>

<file path=xl/tables/table3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2" xr:uid="{801BE434-A7E1-47F0-A3B0-778C08DDAB86}" name="Weinan" displayName="Weinan" ref="IW2:IW13" totalsRowShown="0" dataDxfId="713">
  <autoFilter ref="IW2:IW13" xr:uid="{801BE434-A7E1-47F0-A3B0-778C08DDAB86}"/>
  <tableColumns count="1">
    <tableColumn id="1" xr3:uid="{BDE7FB6B-026C-4EC7-A4E3-6EC2ED56333B}" name="Weinan" dataDxfId="712"/>
  </tableColumns>
  <tableStyleInfo name="TableStyleMedium2" showFirstColumn="0" showLastColumn="0" showRowStripes="1" showColumnStripes="0"/>
</table>
</file>

<file path=xl/tables/table3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3" xr:uid="{DA420B13-CAD6-46F0-91B6-899299E8D253}" name="Xian" displayName="Xian" ref="IX2:IX15" totalsRowShown="0" dataDxfId="711">
  <autoFilter ref="IX2:IX15" xr:uid="{DA420B13-CAD6-46F0-91B6-899299E8D253}"/>
  <tableColumns count="1">
    <tableColumn id="1" xr3:uid="{ABF02E10-3B8C-482B-9E6C-43E01FDC5114}" name="Xian" dataDxfId="710"/>
  </tableColumns>
  <tableStyleInfo name="TableStyleMedium2" showFirstColumn="0" showLastColumn="0" showRowStripes="1" showColumnStripes="0"/>
</table>
</file>

<file path=xl/tables/table3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4" xr:uid="{EC7B091B-8A03-43EE-9C10-38651F462DEA}" name="Xianyang" displayName="Xianyang" ref="IY2:IY16" totalsRowShown="0" dataDxfId="709">
  <autoFilter ref="IY2:IY16" xr:uid="{EC7B091B-8A03-43EE-9C10-38651F462DEA}"/>
  <tableColumns count="1">
    <tableColumn id="1" xr3:uid="{C5AB1DDA-D6CC-4F15-9643-65B85FAAD22D}" name="Xianyang" dataDxfId="708"/>
  </tableColumns>
  <tableStyleInfo name="TableStyleMedium2" showFirstColumn="0" showLastColumn="0" showRowStripes="1" showColumnStripes="0"/>
</table>
</file>

<file path=xl/tables/table3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5" xr:uid="{EDE67FF9-8602-496A-B835-B2BE6539173F}" name="Yanan" displayName="Yanan" ref="IZ2:IZ15" totalsRowShown="0" dataDxfId="707">
  <autoFilter ref="IZ2:IZ15" xr:uid="{EDE67FF9-8602-496A-B835-B2BE6539173F}"/>
  <tableColumns count="1">
    <tableColumn id="1" xr3:uid="{2B8F7E5F-AA9B-45D0-86F9-EABD89D982D7}" name="Yanan" dataDxfId="706"/>
  </tableColumns>
  <tableStyleInfo name="TableStyleMedium2" showFirstColumn="0" showLastColumn="0" showRowStripes="1" showColumnStripes="0"/>
</table>
</file>

<file path=xl/tables/table3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6" xr:uid="{21B03786-A46C-43AB-9E0B-930DE966D057}" name="Yulin" displayName="Yulin" ref="JA2:JA14" totalsRowShown="0" dataDxfId="705">
  <autoFilter ref="JA2:JA14" xr:uid="{21B03786-A46C-43AB-9E0B-930DE966D057}"/>
  <tableColumns count="1">
    <tableColumn id="1" xr3:uid="{776E0DD9-BBF9-4AA8-90E6-6BD533011495}" name="Yulin" dataDxfId="704"/>
  </tableColumns>
  <tableStyleInfo name="TableStyleMedium2" showFirstColumn="0" showLastColumn="0" showRowStripes="1" showColumnStripes="0"/>
</table>
</file>

<file path=xl/tables/table3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7" xr:uid="{11CFEC38-3BC6-4E14-82A2-D2A84597F2E3}" name="Binzhou" displayName="Binzhou" ref="JB2:JB8" totalsRowShown="0" dataDxfId="703">
  <autoFilter ref="JB2:JB8" xr:uid="{11CFEC38-3BC6-4E14-82A2-D2A84597F2E3}"/>
  <tableColumns count="1">
    <tableColumn id="1" xr3:uid="{925B2C65-B143-4D68-A282-533B7B9D7973}" name="Binzhou" dataDxfId="702"/>
  </tableColumns>
  <tableStyleInfo name="TableStyleMedium2" showFirstColumn="0" showLastColumn="0" showRowStripes="1" showColumnStripes="0"/>
</table>
</file>

<file path=xl/tables/table3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8" xr:uid="{0CC7264F-8A50-45C3-B679-42BCDFE69A44}" name="Dezhou" displayName="Dezhou" ref="JC2:JC12" totalsRowShown="0" dataDxfId="701">
  <autoFilter ref="JC2:JC12" xr:uid="{0CC7264F-8A50-45C3-B679-42BCDFE69A44}"/>
  <tableColumns count="1">
    <tableColumn id="1" xr3:uid="{6CA6B005-9449-4661-A10B-A3C7BA51D2AF}" name="Dezhou" dataDxfId="700"/>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C75CDAA-71B0-4271-B910-98906E397E32}" name="回答3" displayName="回答3" ref="C1:C3" totalsRowShown="0" dataDxfId="914" dataCellStyle="標準_インドお伺い書">
  <autoFilter ref="C1:C3" xr:uid="{AC75CDAA-71B0-4271-B910-98906E397E32}"/>
  <tableColumns count="1">
    <tableColumn id="1" xr3:uid="{99C8298B-CDC8-441F-9B88-6D773D2F56C4}" name="回答３" dataDxfId="913" dataCellStyle="標準_インドお伺い書"/>
  </tableColumns>
  <tableStyleInfo name="TableStyleMedium2" showFirstColumn="0" showLastColumn="0" showRowStripes="1" showColumnStripes="0"/>
</table>
</file>

<file path=xl/tables/table3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9" xr:uid="{7DBEFA4E-B9BB-4B88-86E5-91FDD1235FF0}" name="Dongying" displayName="Dongying" ref="JD2:JD6" totalsRowShown="0" dataDxfId="699">
  <autoFilter ref="JD2:JD6" xr:uid="{7DBEFA4E-B9BB-4B88-86E5-91FDD1235FF0}"/>
  <tableColumns count="1">
    <tableColumn id="1" xr3:uid="{9889EB77-A899-40E3-80B9-770B05592FFE}" name="Dongying" dataDxfId="698"/>
  </tableColumns>
  <tableStyleInfo name="TableStyleMedium2" showFirstColumn="0" showLastColumn="0" showRowStripes="1" showColumnStripes="0"/>
</table>
</file>

<file path=xl/tables/table3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0" xr:uid="{8A686FF0-0EBE-4775-89A2-B8019CE8E94E}" name="Heze" displayName="Heze" ref="JE2:JE10" totalsRowShown="0" dataDxfId="697">
  <autoFilter ref="JE2:JE10" xr:uid="{8A686FF0-0EBE-4775-89A2-B8019CE8E94E}"/>
  <tableColumns count="1">
    <tableColumn id="1" xr3:uid="{5922C086-7D17-4EE6-A64E-5B61631AFA96}" name="Heze" dataDxfId="696"/>
  </tableColumns>
  <tableStyleInfo name="TableStyleMedium2" showFirstColumn="0" showLastColumn="0" showRowStripes="1" showColumnStripes="0"/>
</table>
</file>

<file path=xl/tables/table3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1" xr:uid="{90D2C539-44E6-4B01-9041-8C2A4FF7E3BF}" name="Jinan" displayName="Jinan" ref="JF2:JF12" totalsRowShown="0" dataDxfId="695">
  <autoFilter ref="JF2:JF12" xr:uid="{90D2C539-44E6-4B01-9041-8C2A4FF7E3BF}"/>
  <tableColumns count="1">
    <tableColumn id="1" xr3:uid="{8A2531C7-C2C4-4AE4-9104-0748611AEA00}" name="Jinan" dataDxfId="694"/>
  </tableColumns>
  <tableStyleInfo name="TableStyleMedium2" showFirstColumn="0" showLastColumn="0" showRowStripes="1" showColumnStripes="0"/>
</table>
</file>

<file path=xl/tables/table3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2" xr:uid="{022DB1D0-2FAD-4F77-9633-EE9D873A1302}" name="Jining" displayName="Jining" ref="JG2:JG12" totalsRowShown="0" dataDxfId="693">
  <autoFilter ref="JG2:JG12" xr:uid="{022DB1D0-2FAD-4F77-9633-EE9D873A1302}"/>
  <tableColumns count="1">
    <tableColumn id="1" xr3:uid="{53631C95-93C3-42A9-BC5E-429E23D8FE35}" name="Jining" dataDxfId="692"/>
  </tableColumns>
  <tableStyleInfo name="TableStyleMedium2" showFirstColumn="0" showLastColumn="0" showRowStripes="1" showColumnStripes="0"/>
</table>
</file>

<file path=xl/tables/table3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3" xr:uid="{20B88754-119F-4D9F-9967-707D6F10D24F}" name="Laiwu" displayName="Laiwu" ref="JH2:JH3" totalsRowShown="0" dataDxfId="691">
  <autoFilter ref="JH2:JH3" xr:uid="{20B88754-119F-4D9F-9967-707D6F10D24F}"/>
  <tableColumns count="1">
    <tableColumn id="1" xr3:uid="{3C42575B-68D1-4659-9F97-90F5059B6950}" name="Laiwu" dataDxfId="690"/>
  </tableColumns>
  <tableStyleInfo name="TableStyleMedium2" showFirstColumn="0" showLastColumn="0" showRowStripes="1" showColumnStripes="0"/>
</table>
</file>

<file path=xl/tables/table3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4" xr:uid="{9A670004-4E6E-426B-8ADB-114367A0C700}" name="Liaocheng" displayName="Liaocheng" ref="JI2:JI9" totalsRowShown="0" dataDxfId="689">
  <autoFilter ref="JI2:JI9" xr:uid="{9A670004-4E6E-426B-8ADB-114367A0C700}"/>
  <tableColumns count="1">
    <tableColumn id="1" xr3:uid="{142F71D9-64F7-4DFF-B105-DB691E3DA98A}" name="Liaocheng" dataDxfId="688"/>
  </tableColumns>
  <tableStyleInfo name="TableStyleMedium2" showFirstColumn="0" showLastColumn="0" showRowStripes="1" showColumnStripes="0"/>
</table>
</file>

<file path=xl/tables/table3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5" xr:uid="{057F0961-63E9-4B5B-AD1D-38ED5C5189A0}" name="Linyi" displayName="Linyi" ref="JJ2:JJ13" totalsRowShown="0" dataDxfId="687">
  <autoFilter ref="JJ2:JJ13" xr:uid="{057F0961-63E9-4B5B-AD1D-38ED5C5189A0}"/>
  <tableColumns count="1">
    <tableColumn id="1" xr3:uid="{1FA25EBB-2A73-4769-8D64-469DBF001340}" name="Linyi" dataDxfId="686"/>
  </tableColumns>
  <tableStyleInfo name="TableStyleMedium2" showFirstColumn="0" showLastColumn="0" showRowStripes="1" showColumnStripes="0"/>
</table>
</file>

<file path=xl/tables/table3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6" xr:uid="{429E14DD-D171-48FD-864B-0683185DA057}" name="Qingdao" displayName="Qingdao" ref="JK2:JK12" totalsRowShown="0" dataDxfId="685">
  <autoFilter ref="JK2:JK12" xr:uid="{429E14DD-D171-48FD-864B-0683185DA057}"/>
  <tableColumns count="1">
    <tableColumn id="1" xr3:uid="{BC73F691-2A36-46A7-8F6A-815A22BD9719}" name="Qingdao" dataDxfId="684"/>
  </tableColumns>
  <tableStyleInfo name="TableStyleMedium2" showFirstColumn="0" showLastColumn="0" showRowStripes="1" showColumnStripes="0"/>
</table>
</file>

<file path=xl/tables/table3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7" xr:uid="{CCD83AD0-63B1-4822-B4E3-FA7F4B6D2613}" name="Rizhao" displayName="Rizhao" ref="JL2:JL5" totalsRowShown="0" dataDxfId="683">
  <autoFilter ref="JL2:JL5" xr:uid="{CCD83AD0-63B1-4822-B4E3-FA7F4B6D2613}"/>
  <tableColumns count="1">
    <tableColumn id="1" xr3:uid="{FE3B5B96-CD96-468D-A84D-E9EF4E5F9240}" name="Rizhao" dataDxfId="682"/>
  </tableColumns>
  <tableStyleInfo name="TableStyleMedium2" showFirstColumn="0" showLastColumn="0" showRowStripes="1" showColumnStripes="0"/>
</table>
</file>

<file path=xl/tables/table3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8" xr:uid="{350DECD3-B3C3-4B1C-888E-B031050F36E8}" name="Taian" displayName="Taian" ref="JM2:JM7" totalsRowShown="0" dataDxfId="681">
  <autoFilter ref="JM2:JM7" xr:uid="{350DECD3-B3C3-4B1C-888E-B031050F36E8}"/>
  <tableColumns count="1">
    <tableColumn id="1" xr3:uid="{BE8FA0F5-982B-43B1-A968-1E919A450868}" name="Taian" dataDxfId="680"/>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FC14E6EF-D3F2-4AA8-9272-9AB094714D08}" name="テーブル33" displayName="テーブル33" ref="AX1:AX17" totalsRowShown="0" headerRowDxfId="912" tableBorderDxfId="911">
  <autoFilter ref="AX1:AX17" xr:uid="{FC14E6EF-D3F2-4AA8-9272-9AB094714D08}"/>
  <tableColumns count="1">
    <tableColumn id="1" xr3:uid="{D9816A78-CF6A-43F7-817E-81E3345A9FDE}" name="査証カテゴリー" dataDxfId="910"/>
  </tableColumns>
  <tableStyleInfo name="TableStyleMedium2" showFirstColumn="0" showLastColumn="0" showRowStripes="1" showColumnStripes="0"/>
</table>
</file>

<file path=xl/tables/table3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9" xr:uid="{FEB73FCA-F1C0-4B5E-BCE4-B55E7FC13E95}" name="Weifang" displayName="Weifang" ref="JN2:JN13" totalsRowShown="0" dataDxfId="679">
  <autoFilter ref="JN2:JN13" xr:uid="{FEB73FCA-F1C0-4B5E-BCE4-B55E7FC13E95}"/>
  <tableColumns count="1">
    <tableColumn id="1" xr3:uid="{E71C6DF5-FF0E-4AAE-A587-D70C51432DB6}" name="Weifang" dataDxfId="678"/>
  </tableColumns>
  <tableStyleInfo name="TableStyleMedium2" showFirstColumn="0" showLastColumn="0" showRowStripes="1" showColumnStripes="0"/>
</table>
</file>

<file path=xl/tables/table3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0" xr:uid="{B4DDADCD-3308-4CF3-B1A3-EA24D2728F39}" name="Weihai" displayName="Weihai" ref="JO2:JO5" totalsRowShown="0" dataDxfId="677">
  <autoFilter ref="JO2:JO5" xr:uid="{B4DDADCD-3308-4CF3-B1A3-EA24D2728F39}"/>
  <tableColumns count="1">
    <tableColumn id="1" xr3:uid="{A3F4FD54-6953-41C9-9CAD-31A381EE804F}" name="Weihai" dataDxfId="676"/>
  </tableColumns>
  <tableStyleInfo name="TableStyleMedium2" showFirstColumn="0" showLastColumn="0" showRowStripes="1" showColumnStripes="0"/>
</table>
</file>

<file path=xl/tables/table3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1" xr:uid="{C5A2CD66-F6FF-4E8A-97F9-6DFA15C11E9E}" name="Yantai" displayName="Yantai" ref="JP2:JP13" totalsRowShown="0" dataDxfId="675">
  <autoFilter ref="JP2:JP13" xr:uid="{C5A2CD66-F6FF-4E8A-97F9-6DFA15C11E9E}"/>
  <tableColumns count="1">
    <tableColumn id="1" xr3:uid="{ABB9704D-CCA1-4DE5-AF5E-A7B02A59DE14}" name="Yantai" dataDxfId="674"/>
  </tableColumns>
  <tableStyleInfo name="TableStyleMedium2" showFirstColumn="0" showLastColumn="0" showRowStripes="1" showColumnStripes="0"/>
</table>
</file>

<file path=xl/tables/table3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2" xr:uid="{52CC3E17-687B-4584-8DA0-544900371753}" name="Zaozhuang" displayName="Zaozhuang" ref="JQ2:JQ7" totalsRowShown="0" dataDxfId="673">
  <autoFilter ref="JQ2:JQ7" xr:uid="{52CC3E17-687B-4584-8DA0-544900371753}"/>
  <tableColumns count="1">
    <tableColumn id="1" xr3:uid="{C3FC4880-E23E-4B87-9A09-2FB0668B3077}" name="Zaozhuang" dataDxfId="672"/>
  </tableColumns>
  <tableStyleInfo name="TableStyleMedium2" showFirstColumn="0" showLastColumn="0" showRowStripes="1" showColumnStripes="0"/>
</table>
</file>

<file path=xl/tables/table3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3" xr:uid="{8C8F995A-F37E-4A5A-8D71-25655C90E79F}" name="Zibo" displayName="Zibo" ref="JR2:JR9" totalsRowShown="0" dataDxfId="671">
  <autoFilter ref="JR2:JR9" xr:uid="{8C8F995A-F37E-4A5A-8D71-25655C90E79F}"/>
  <tableColumns count="1">
    <tableColumn id="1" xr3:uid="{E2821FF4-285A-4231-8FC9-6B5DC46C0B00}" name="Zibo" dataDxfId="670"/>
  </tableColumns>
  <tableStyleInfo name="TableStyleMedium2" showFirstColumn="0" showLastColumn="0" showRowStripes="1" showColumnStripes="0"/>
</table>
</file>

<file path=xl/tables/table3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4" xr:uid="{6057D697-7ACB-4CE9-90B2-2F6A6E2EDE1C}" name="Changzhi" displayName="Changzhi" ref="JS2:JS15" totalsRowShown="0" dataDxfId="669">
  <autoFilter ref="JS2:JS15" xr:uid="{6057D697-7ACB-4CE9-90B2-2F6A6E2EDE1C}"/>
  <tableColumns count="1">
    <tableColumn id="1" xr3:uid="{FD81D328-1C7E-47D2-B7DF-69EF8A6578FC}" name="Changzhi" dataDxfId="668"/>
  </tableColumns>
  <tableStyleInfo name="TableStyleMedium2" showFirstColumn="0" showLastColumn="0" showRowStripes="1" showColumnStripes="0"/>
</table>
</file>

<file path=xl/tables/table3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5" xr:uid="{5BC704AD-96BC-4C64-83BF-0C2F652BB7C2}" name="Datong" displayName="Datong" ref="JT2:JT13" totalsRowShown="0" dataDxfId="667">
  <autoFilter ref="JT2:JT13" xr:uid="{5BC704AD-96BC-4C64-83BF-0C2F652BB7C2}"/>
  <tableColumns count="1">
    <tableColumn id="1" xr3:uid="{DF03DFB8-0641-4D9A-90FC-7CD8E47954AA}" name="Datong" dataDxfId="666"/>
  </tableColumns>
  <tableStyleInfo name="TableStyleMedium2" showFirstColumn="0" showLastColumn="0" showRowStripes="1" showColumnStripes="0"/>
</table>
</file>

<file path=xl/tables/table3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6" xr:uid="{154BCD75-A62E-4667-B69A-B8D15158454A}" name="Jincheng" displayName="Jincheng" ref="JU2:JU8" totalsRowShown="0" dataDxfId="665">
  <autoFilter ref="JU2:JU8" xr:uid="{154BCD75-A62E-4667-B69A-B8D15158454A}"/>
  <tableColumns count="1">
    <tableColumn id="1" xr3:uid="{DBD79211-A3B2-4E12-A211-88BE7B8AE676}" name="Jincheng" dataDxfId="664"/>
  </tableColumns>
  <tableStyleInfo name="TableStyleMedium2" showFirstColumn="0" showLastColumn="0" showRowStripes="1" showColumnStripes="0"/>
</table>
</file>

<file path=xl/tables/table3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7" xr:uid="{45422841-6A58-4A1B-B299-F7729F72E2AF}" name="Jinzhong" displayName="Jinzhong" ref="JV2:JV13" totalsRowShown="0" dataDxfId="663">
  <autoFilter ref="JV2:JV13" xr:uid="{45422841-6A58-4A1B-B299-F7729F72E2AF}"/>
  <tableColumns count="1">
    <tableColumn id="1" xr3:uid="{E625735F-C3BA-4350-9946-51F5C19A64E1}" name="Jinzhong" dataDxfId="662"/>
  </tableColumns>
  <tableStyleInfo name="TableStyleMedium2" showFirstColumn="0" showLastColumn="0" showRowStripes="1" showColumnStripes="0"/>
</table>
</file>

<file path=xl/tables/table3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8" xr:uid="{7E8A843F-BEF3-4DFA-9C85-BEAEC70B96F7}" name="Linfen" displayName="Linfen" ref="JW2:JW19" totalsRowShown="0" dataDxfId="661">
  <autoFilter ref="JW2:JW19" xr:uid="{7E8A843F-BEF3-4DFA-9C85-BEAEC70B96F7}"/>
  <tableColumns count="1">
    <tableColumn id="1" xr3:uid="{82B0BBAB-096A-4612-947C-4C361158C85D}" name="Linfen" dataDxfId="660"/>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5AC1E24D-29B1-4301-BD7F-AF3B81DBD951}" name="テーブル34" displayName="テーブル34" ref="AY1:AY17" totalsRowShown="0" headerRowDxfId="909" tableBorderDxfId="908">
  <autoFilter ref="AY1:AY17" xr:uid="{5AC1E24D-29B1-4301-BD7F-AF3B81DBD951}"/>
  <tableColumns count="1">
    <tableColumn id="1" xr3:uid="{20E5C29F-12D5-42DC-9CCC-7554097AEE9D}" name="査証カテゴリー" dataDxfId="907"/>
  </tableColumns>
  <tableStyleInfo name="TableStyleMedium2" showFirstColumn="0" showLastColumn="0" showRowStripes="1" showColumnStripes="0"/>
</table>
</file>

<file path=xl/tables/table3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9" xr:uid="{72035DB6-ED47-4483-B546-62128BA66383}" name="Lüliang" displayName="Lüliang" ref="JX2:JX15" totalsRowShown="0" dataDxfId="659">
  <autoFilter ref="JX2:JX15" xr:uid="{72035DB6-ED47-4483-B546-62128BA66383}"/>
  <tableColumns count="1">
    <tableColumn id="1" xr3:uid="{09A3113C-F47D-455C-B101-C327B17A980A}" name="Lüliang" dataDxfId="658"/>
  </tableColumns>
  <tableStyleInfo name="TableStyleMedium2" showFirstColumn="0" showLastColumn="0" showRowStripes="1" showColumnStripes="0"/>
</table>
</file>

<file path=xl/tables/table3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0" xr:uid="{5D1625EE-B748-405A-AFF0-7C5D556555DC}" name="Shuozhou" displayName="Shuozhou" ref="JY2:JY8" totalsRowShown="0" dataDxfId="657">
  <autoFilter ref="JY2:JY8" xr:uid="{5D1625EE-B748-405A-AFF0-7C5D556555DC}"/>
  <tableColumns count="1">
    <tableColumn id="1" xr3:uid="{706D04BF-7137-40C8-95D5-92BF742B8B36}" name="Shuozhou" dataDxfId="656"/>
  </tableColumns>
  <tableStyleInfo name="TableStyleMedium2" showFirstColumn="0" showLastColumn="0" showRowStripes="1" showColumnStripes="0"/>
</table>
</file>

<file path=xl/tables/table3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1" xr:uid="{911899AA-7825-447E-8500-5BB40CC3FC7D}" name="Taiyuan" displayName="Taiyuan" ref="JZ2:JZ12" totalsRowShown="0" dataDxfId="655">
  <autoFilter ref="JZ2:JZ12" xr:uid="{911899AA-7825-447E-8500-5BB40CC3FC7D}"/>
  <tableColumns count="1">
    <tableColumn id="1" xr3:uid="{65AC619B-7483-406C-999B-E8189570AB2A}" name="Taiyuan" dataDxfId="654"/>
  </tableColumns>
  <tableStyleInfo name="TableStyleMedium2" showFirstColumn="0" showLastColumn="0" showRowStripes="1" showColumnStripes="0"/>
</table>
</file>

<file path=xl/tables/table3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2" xr:uid="{CF000C18-192D-4FE4-89A5-C2A9A177B42B}" name="Xinzhou" displayName="Xinzhou" ref="KA2:KA16" totalsRowShown="0" dataDxfId="653">
  <autoFilter ref="KA2:KA16" xr:uid="{CF000C18-192D-4FE4-89A5-C2A9A177B42B}"/>
  <tableColumns count="1">
    <tableColumn id="1" xr3:uid="{36264B66-894C-4485-95F4-865517DD2280}" name="Xinzhou" dataDxfId="652"/>
  </tableColumns>
  <tableStyleInfo name="TableStyleMedium2" showFirstColumn="0" showLastColumn="0" showRowStripes="1" showColumnStripes="0"/>
</table>
</file>

<file path=xl/tables/table3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3" xr:uid="{C2244DFA-D18B-4DEB-B50B-61E504805350}" name="Yangquan" displayName="Yangquan" ref="KB2:KB7" totalsRowShown="0" dataDxfId="651">
  <autoFilter ref="KB2:KB7" xr:uid="{C2244DFA-D18B-4DEB-B50B-61E504805350}"/>
  <tableColumns count="1">
    <tableColumn id="1" xr3:uid="{EE440559-44CA-492E-9798-E0D2D60CE650}" name="Yangquan" dataDxfId="650"/>
  </tableColumns>
  <tableStyleInfo name="TableStyleMedium2" showFirstColumn="0" showLastColumn="0" showRowStripes="1" showColumnStripes="0"/>
</table>
</file>

<file path=xl/tables/table3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4" xr:uid="{C57905EA-6AC7-4AA0-AB9B-056F7270A2A1}" name="Yuncheng" displayName="Yuncheng" ref="KC2:KC15" totalsRowShown="0" dataDxfId="649">
  <autoFilter ref="KC2:KC15" xr:uid="{C57905EA-6AC7-4AA0-AB9B-056F7270A2A1}"/>
  <tableColumns count="1">
    <tableColumn id="1" xr3:uid="{4DF17429-D9C7-4DD7-9E54-3F669456A246}" name="Yuncheng" dataDxfId="648"/>
  </tableColumns>
  <tableStyleInfo name="TableStyleMedium2" showFirstColumn="0" showLastColumn="0" showRowStripes="1" showColumnStripes="0"/>
</table>
</file>

<file path=xl/tables/table3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6" xr:uid="{97D7FE75-8A0A-463F-8FCD-17E96379920F}" name="Shanghai_" displayName="Shanghai_" ref="KD2:KD18" totalsRowShown="0" dataDxfId="647">
  <autoFilter ref="KD2:KD18" xr:uid="{97D7FE75-8A0A-463F-8FCD-17E96379920F}"/>
  <tableColumns count="1">
    <tableColumn id="1" xr3:uid="{1AD5921F-6BBD-4594-8547-E3CA75CBEDA5}" name="Shanghai_" dataDxfId="646"/>
  </tableColumns>
  <tableStyleInfo name="TableStyleMedium2" showFirstColumn="0" showLastColumn="0" showRowStripes="1" showColumnStripes="0"/>
</table>
</file>

<file path=xl/tables/table3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7" xr:uid="{41BF302F-C7AD-4A46-A4C6-EB83519AD145}" name="Aba" displayName="Aba" ref="KE2:KE15" totalsRowShown="0" dataDxfId="645">
  <autoFilter ref="KE2:KE15" xr:uid="{41BF302F-C7AD-4A46-A4C6-EB83519AD145}"/>
  <tableColumns count="1">
    <tableColumn id="1" xr3:uid="{FA514AC8-D98F-47FE-B3BC-63DB4A5AAD24}" name="Aba" dataDxfId="644"/>
  </tableColumns>
  <tableStyleInfo name="TableStyleMedium2" showFirstColumn="0" showLastColumn="0" showRowStripes="1" showColumnStripes="0"/>
</table>
</file>

<file path=xl/tables/table3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8" xr:uid="{85686E93-BF08-4CEA-BF7D-5B9F5E4DA066}" name="Bazhong" displayName="Bazhong" ref="KF2:KF7" totalsRowShown="0" dataDxfId="643">
  <autoFilter ref="KF2:KF7" xr:uid="{85686E93-BF08-4CEA-BF7D-5B9F5E4DA066}"/>
  <tableColumns count="1">
    <tableColumn id="1" xr3:uid="{B7BCB5A1-BF1E-4484-9010-D5CC39DFD460}" name="Bazhong" dataDxfId="642"/>
  </tableColumns>
  <tableStyleInfo name="TableStyleMedium2" showFirstColumn="0" showLastColumn="0" showRowStripes="1" showColumnStripes="0"/>
</table>
</file>

<file path=xl/tables/table3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9" xr:uid="{F10758DA-A5EA-407C-88FF-838F121A75B2}" name="Chengdu" displayName="Chengdu" ref="KG2:KG22" totalsRowShown="0" dataDxfId="641">
  <autoFilter ref="KG2:KG22" xr:uid="{F10758DA-A5EA-407C-88FF-838F121A75B2}"/>
  <tableColumns count="1">
    <tableColumn id="1" xr3:uid="{33BFC203-05D1-447C-87A2-3B5ED149B0EF}" name="Chengdu" dataDxfId="640"/>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EDE6D462-AB84-4DB7-8B33-46E13E16E084}" name="テーブル32" displayName="テーブル32" ref="AW1:AW5" totalsRowShown="0" headerRowDxfId="906" tableBorderDxfId="905">
  <autoFilter ref="AW1:AW5" xr:uid="{EDE6D462-AB84-4DB7-8B33-46E13E16E084}"/>
  <tableColumns count="1">
    <tableColumn id="1" xr3:uid="{5E1E7944-68F9-422E-9AC8-1A75548F73F7}" name="最終学歴"/>
  </tableColumns>
  <tableStyleInfo name="TableStyleMedium2" showFirstColumn="0" showLastColumn="0" showRowStripes="1" showColumnStripes="0"/>
</table>
</file>

<file path=xl/tables/table3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0" xr:uid="{B45964CC-A741-4C89-8B4C-D61A8745446F}" name="Dazhou" displayName="Dazhou" ref="KH2:KH9" totalsRowShown="0" dataDxfId="639">
  <autoFilter ref="KH2:KH9" xr:uid="{B45964CC-A741-4C89-8B4C-D61A8745446F}"/>
  <tableColumns count="1">
    <tableColumn id="1" xr3:uid="{FCEF0509-8736-4D35-9958-1F762B736CF1}" name="Dazhou" dataDxfId="638"/>
  </tableColumns>
  <tableStyleInfo name="TableStyleMedium2" showFirstColumn="0" showLastColumn="0" showRowStripes="1" showColumnStripes="0"/>
</table>
</file>

<file path=xl/tables/table3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1" xr:uid="{849C50EA-1C2C-4276-B218-5935C673689A}" name="Deyang" displayName="Deyang" ref="KI2:KI8" totalsRowShown="0" dataDxfId="637">
  <autoFilter ref="KI2:KI8" xr:uid="{849C50EA-1C2C-4276-B218-5935C673689A}"/>
  <tableColumns count="1">
    <tableColumn id="1" xr3:uid="{F39FF76E-BBBF-4EB6-BAE8-80E814C2608C}" name="Deyang" dataDxfId="636"/>
  </tableColumns>
  <tableStyleInfo name="TableStyleMedium2" showFirstColumn="0" showLastColumn="0" showRowStripes="1" showColumnStripes="0"/>
</table>
</file>

<file path=xl/tables/table3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2" xr:uid="{CDB77FAB-F66E-4DDC-BECE-D1EA2CED423A}" name="Garzê" displayName="Garzê" ref="KJ2:KJ20" totalsRowShown="0" dataDxfId="635">
  <autoFilter ref="KJ2:KJ20" xr:uid="{CDB77FAB-F66E-4DDC-BECE-D1EA2CED423A}"/>
  <tableColumns count="1">
    <tableColumn id="1" xr3:uid="{E91D8B63-BA0B-4177-BE2E-7A53556E58A2}" name="Garzê" dataDxfId="634"/>
  </tableColumns>
  <tableStyleInfo name="TableStyleMedium2" showFirstColumn="0" showLastColumn="0" showRowStripes="1" showColumnStripes="0"/>
</table>
</file>

<file path=xl/tables/table3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3" xr:uid="{EE371BEA-C4D1-40CC-B742-77DEF710540B}" name="Guangan" displayName="Guangan" ref="KK2:KK8" totalsRowShown="0" dataDxfId="633">
  <autoFilter ref="KK2:KK8" xr:uid="{EE371BEA-C4D1-40CC-B742-77DEF710540B}"/>
  <tableColumns count="1">
    <tableColumn id="1" xr3:uid="{12DC07FB-F458-4C22-866B-048CC24191F1}" name="Guangan" dataDxfId="632"/>
  </tableColumns>
  <tableStyleInfo name="TableStyleMedium2" showFirstColumn="0" showLastColumn="0" showRowStripes="1" showColumnStripes="0"/>
</table>
</file>

<file path=xl/tables/table3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4" xr:uid="{B1CEB19F-0886-4B53-AB9F-F25746847ADA}" name="Guangyuan" displayName="Guangyuan" ref="KL2:KL9" totalsRowShown="0" dataDxfId="631">
  <autoFilter ref="KL2:KL9" xr:uid="{B1CEB19F-0886-4B53-AB9F-F25746847ADA}"/>
  <tableColumns count="1">
    <tableColumn id="1" xr3:uid="{43D9C39C-E927-4953-8981-17A133CD715A}" name="Guangyuan" dataDxfId="630"/>
  </tableColumns>
  <tableStyleInfo name="TableStyleMedium2" showFirstColumn="0" showLastColumn="0" showRowStripes="1" showColumnStripes="0"/>
</table>
</file>

<file path=xl/tables/table3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5" xr:uid="{035956A8-D705-4F5E-93B3-6C719EF52D7E}" name="Leshan" displayName="Leshan" ref="KM2:KM13" totalsRowShown="0" dataDxfId="629">
  <autoFilter ref="KM2:KM13" xr:uid="{035956A8-D705-4F5E-93B3-6C719EF52D7E}"/>
  <tableColumns count="1">
    <tableColumn id="1" xr3:uid="{1F40B22A-DD89-4E6F-9A71-02C115B72B53}" name="Leshan" dataDxfId="628"/>
  </tableColumns>
  <tableStyleInfo name="TableStyleMedium2" showFirstColumn="0" showLastColumn="0" showRowStripes="1" showColumnStripes="0"/>
</table>
</file>

<file path=xl/tables/table3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6" xr:uid="{40288466-8EE6-4914-8A00-B1A28CBFFFF9}" name="Liangshan" displayName="Liangshan" ref="KN2:KN19" totalsRowShown="0" dataDxfId="627">
  <autoFilter ref="KN2:KN19" xr:uid="{40288466-8EE6-4914-8A00-B1A28CBFFFF9}"/>
  <tableColumns count="1">
    <tableColumn id="1" xr3:uid="{7C38D843-50BB-45DA-9A01-D77C928C3EE8}" name="Liangshan" dataDxfId="626"/>
  </tableColumns>
  <tableStyleInfo name="TableStyleMedium2" showFirstColumn="0" showLastColumn="0" showRowStripes="1" showColumnStripes="0"/>
</table>
</file>

<file path=xl/tables/table3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7" xr:uid="{D6A24D0D-4E28-4D8F-9510-D7AAA5C3D596}" name="Luzhou" displayName="Luzhou" ref="KO2:KO9" totalsRowShown="0" dataDxfId="625">
  <autoFilter ref="KO2:KO9" xr:uid="{D6A24D0D-4E28-4D8F-9510-D7AAA5C3D596}"/>
  <tableColumns count="1">
    <tableColumn id="1" xr3:uid="{5831254B-7E6A-49DF-A1CD-4041E5A8C106}" name="Luzhou" dataDxfId="624"/>
  </tableColumns>
  <tableStyleInfo name="TableStyleMedium2" showFirstColumn="0" showLastColumn="0" showRowStripes="1" showColumnStripes="0"/>
</table>
</file>

<file path=xl/tables/table3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8" xr:uid="{C58C2006-6C24-4BF4-9251-2350E20E92B6}" name="Meishan" displayName="Meishan" ref="KP2:KP8" totalsRowShown="0" dataDxfId="623">
  <autoFilter ref="KP2:KP8" xr:uid="{C58C2006-6C24-4BF4-9251-2350E20E92B6}"/>
  <tableColumns count="1">
    <tableColumn id="1" xr3:uid="{2FF78DE6-EBC5-480E-B632-B33F08F49431}" name="Meishan" dataDxfId="622"/>
  </tableColumns>
  <tableStyleInfo name="TableStyleMedium2" showFirstColumn="0" showLastColumn="0" showRowStripes="1" showColumnStripes="0"/>
</table>
</file>

<file path=xl/tables/table3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9" xr:uid="{A8559737-CBC9-4A14-8587-F830222ECF8B}" name="Mianyang" displayName="Mianyang" ref="KQ2:KQ11" totalsRowShown="0" dataDxfId="621">
  <autoFilter ref="KQ2:KQ11" xr:uid="{A8559737-CBC9-4A14-8587-F830222ECF8B}"/>
  <tableColumns count="1">
    <tableColumn id="1" xr3:uid="{7F51BB9B-C51D-4C35-A4A4-BC3F82CE27BE}" name="Mianyang" dataDxfId="620"/>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B039A78-0F7D-4988-A16D-576E03848983}" name="テーブル31" displayName="テーブル31" ref="AV1:AV5" totalsRowShown="0" headerRowDxfId="904" tableBorderDxfId="903">
  <autoFilter ref="AV1:AV5" xr:uid="{2B039A78-0F7D-4988-A16D-576E03848983}"/>
  <tableColumns count="1">
    <tableColumn id="1" xr3:uid="{65B4DAF6-911D-4AC1-83E9-885C20BB0624}" name="最終学歴"/>
  </tableColumns>
  <tableStyleInfo name="TableStyleMedium2" showFirstColumn="0" showLastColumn="0" showRowStripes="1" showColumnStripes="0"/>
</table>
</file>

<file path=xl/tables/table3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0" xr:uid="{47D0B092-0440-48AD-9E16-527BF123B770}" name="Nanchong" displayName="Nanchong" ref="KR2:KR11" totalsRowShown="0" dataDxfId="619">
  <autoFilter ref="KR2:KR11" xr:uid="{47D0B092-0440-48AD-9E16-527BF123B770}"/>
  <tableColumns count="1">
    <tableColumn id="1" xr3:uid="{1BFEDA32-4B10-4C38-A630-6CE6260304F6}" name="Nanchong" dataDxfId="618"/>
  </tableColumns>
  <tableStyleInfo name="TableStyleMedium2" showFirstColumn="0" showLastColumn="0" showRowStripes="1" showColumnStripes="0"/>
</table>
</file>

<file path=xl/tables/table3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1" xr:uid="{6941B0A0-CF21-4CED-A584-7E4DEF1BD23A}" name="Neijiang" displayName="Neijiang" ref="KS2:KS7" totalsRowShown="0" dataDxfId="617">
  <autoFilter ref="KS2:KS7" xr:uid="{6941B0A0-CF21-4CED-A584-7E4DEF1BD23A}"/>
  <tableColumns count="1">
    <tableColumn id="1" xr3:uid="{C50DB393-AFE2-4563-86C8-DD35431AB76E}" name="Neijiang" dataDxfId="616"/>
  </tableColumns>
  <tableStyleInfo name="TableStyleMedium2" showFirstColumn="0" showLastColumn="0" showRowStripes="1" showColumnStripes="0"/>
</table>
</file>

<file path=xl/tables/table3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2" xr:uid="{13DB61A5-63DF-43C5-BD21-9DCC4FE26BC4}" name="Panzhihua" displayName="Panzhihua" ref="KT2:KT7" totalsRowShown="0" dataDxfId="615">
  <autoFilter ref="KT2:KT7" xr:uid="{13DB61A5-63DF-43C5-BD21-9DCC4FE26BC4}"/>
  <tableColumns count="1">
    <tableColumn id="1" xr3:uid="{A954E0AA-BCA6-445F-9E71-9079514AD29E}" name="Panzhihua" dataDxfId="614"/>
  </tableColumns>
  <tableStyleInfo name="TableStyleMedium2" showFirstColumn="0" showLastColumn="0" showRowStripes="1" showColumnStripes="0"/>
</table>
</file>

<file path=xl/tables/table3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3" xr:uid="{6217BE2D-CF23-4B3F-9B64-3CAAE7B8A3CC}" name="Suining" displayName="Suining" ref="KU2:KU7" totalsRowShown="0" dataDxfId="613">
  <autoFilter ref="KU2:KU7" xr:uid="{6217BE2D-CF23-4B3F-9B64-3CAAE7B8A3CC}"/>
  <tableColumns count="1">
    <tableColumn id="1" xr3:uid="{9A6D9F2F-464B-4FC8-B3BD-0785E6B50EA4}" name="Suining" dataDxfId="612"/>
  </tableColumns>
  <tableStyleInfo name="TableStyleMedium2" showFirstColumn="0" showLastColumn="0" showRowStripes="1" showColumnStripes="0"/>
</table>
</file>

<file path=xl/tables/table3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4" xr:uid="{BF2F43DE-AD6E-47FD-871F-B63D014B7146}" name="Yaan" displayName="Yaan" ref="KV2:KV10" totalsRowShown="0" dataDxfId="611">
  <autoFilter ref="KV2:KV10" xr:uid="{BF2F43DE-AD6E-47FD-871F-B63D014B7146}"/>
  <tableColumns count="1">
    <tableColumn id="1" xr3:uid="{7B2AB106-0A26-497B-8E0D-EF43C0168A4A}" name="Yaan" dataDxfId="610"/>
  </tableColumns>
  <tableStyleInfo name="TableStyleMedium2" showFirstColumn="0" showLastColumn="0" showRowStripes="1" showColumnStripes="0"/>
</table>
</file>

<file path=xl/tables/table3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5" xr:uid="{E315DE98-05AF-4E09-BE67-06F4D966AD04}" name="Yibin" displayName="Yibin" ref="KW2:KW12" totalsRowShown="0" dataDxfId="609">
  <autoFilter ref="KW2:KW12" xr:uid="{E315DE98-05AF-4E09-BE67-06F4D966AD04}"/>
  <tableColumns count="1">
    <tableColumn id="1" xr3:uid="{9EE41B94-E717-4EEF-9CBA-A3DA81155A99}" name="Yibin" dataDxfId="608"/>
  </tableColumns>
  <tableStyleInfo name="TableStyleMedium2" showFirstColumn="0" showLastColumn="0" showRowStripes="1" showColumnStripes="0"/>
</table>
</file>

<file path=xl/tables/table3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6" xr:uid="{EFF7B469-863A-42AE-8BEC-4E8384BD0422}" name="Zigong" displayName="Zigong" ref="KX2:KX8" totalsRowShown="0" dataDxfId="607">
  <autoFilter ref="KX2:KX8" xr:uid="{EFF7B469-863A-42AE-8BEC-4E8384BD0422}"/>
  <tableColumns count="1">
    <tableColumn id="1" xr3:uid="{53193111-13CD-462A-928F-C95F1793A8F6}" name="Zigong" dataDxfId="606"/>
  </tableColumns>
  <tableStyleInfo name="TableStyleMedium2" showFirstColumn="0" showLastColumn="0" showRowStripes="1" showColumnStripes="0"/>
</table>
</file>

<file path=xl/tables/table3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7" xr:uid="{249155CD-A0B9-4522-907E-982FC1B324E9}" name="Ziyang" displayName="Ziyang" ref="KY2:KY5" totalsRowShown="0" dataDxfId="605">
  <autoFilter ref="KY2:KY5" xr:uid="{249155CD-A0B9-4522-907E-982FC1B324E9}"/>
  <tableColumns count="1">
    <tableColumn id="1" xr3:uid="{8DE945D3-C874-4839-B34B-CB1903A0437A}" name="Ziyang" dataDxfId="604"/>
  </tableColumns>
  <tableStyleInfo name="TableStyleMedium2" showFirstColumn="0" showLastColumn="0" showRowStripes="1" showColumnStripes="0"/>
</table>
</file>

<file path=xl/tables/table3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8" xr:uid="{A2B7FB09-33CE-46D7-8D78-55D277C607AB}" name="Tianjin_" displayName="Tianjin_" ref="KZ2:KZ18" totalsRowShown="0" dataDxfId="603">
  <autoFilter ref="KZ2:KZ18" xr:uid="{A2B7FB09-33CE-46D7-8D78-55D277C607AB}"/>
  <tableColumns count="1">
    <tableColumn id="1" xr3:uid="{FFB17C0B-E750-4AB5-A13F-F564EBC75E2A}" name="Tianjin_" dataDxfId="602"/>
  </tableColumns>
  <tableStyleInfo name="TableStyleMedium2" showFirstColumn="0" showLastColumn="0" showRowStripes="1" showColumnStripes="0"/>
</table>
</file>

<file path=xl/tables/table3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9" xr:uid="{C3749DCF-4A4F-4098-9FB9-E92070F93C98}" name="Lhasa" displayName="Lhasa" ref="LA2:LA10" totalsRowShown="0" dataDxfId="601">
  <autoFilter ref="LA2:LA10" xr:uid="{C3749DCF-4A4F-4098-9FB9-E92070F93C98}"/>
  <tableColumns count="1">
    <tableColumn id="1" xr3:uid="{21329BCB-8DA6-4302-B26E-AF4A4278E40B}" name="Lhasa" dataDxfId="60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3705077-155D-4E74-A8AD-786E20E9B39F}" name="婚姻状況" displayName="婚姻状況" ref="S1:S6" totalsRowShown="0">
  <autoFilter ref="S1:S6" xr:uid="{73705077-155D-4E74-A8AD-786E20E9B39F}"/>
  <tableColumns count="1">
    <tableColumn id="1" xr3:uid="{40B24ED5-865E-4C1A-BAB6-4DEFB709CE6E}" name="婚姻状況"/>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FD467C8-2E13-403D-B240-E144CB7BE1FB}" name="テーブル30" displayName="テーブル30" ref="AU1:AU6" totalsRowShown="0" headerRowDxfId="902" tableBorderDxfId="901">
  <autoFilter ref="AU1:AU6" xr:uid="{6FD467C8-2E13-403D-B240-E144CB7BE1FB}"/>
  <tableColumns count="1">
    <tableColumn id="1" xr3:uid="{CBE946C9-207E-427B-9E39-2F6315D0BCCB}" name="婚姻状況"/>
  </tableColumns>
  <tableStyleInfo name="TableStyleMedium2" showFirstColumn="0" showLastColumn="0" showRowStripes="1" showColumnStripes="0"/>
</table>
</file>

<file path=xl/tables/table4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0" xr:uid="{3B228D6F-27C9-4155-A454-3E49D834B70C}" name="LinzhiShi" displayName="LinzhiShi" ref="LB2:LB9" totalsRowShown="0" dataDxfId="599">
  <autoFilter ref="LB2:LB9" xr:uid="{3B228D6F-27C9-4155-A454-3E49D834B70C}"/>
  <tableColumns count="1">
    <tableColumn id="1" xr3:uid="{B73F72D1-9FF6-4209-B25C-BC99CC715F66}" name="LinzhiShi" dataDxfId="598"/>
  </tableColumns>
  <tableStyleInfo name="TableStyleMedium2" showFirstColumn="0" showLastColumn="0" showRowStripes="1" showColumnStripes="0"/>
</table>
</file>

<file path=xl/tables/table4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1" xr:uid="{DEECBC80-987A-4860-AF78-DA6C04B904C6}" name="Nagqu" displayName="Nagqu" ref="LC2:LC13" totalsRowShown="0" dataDxfId="597">
  <autoFilter ref="LC2:LC13" xr:uid="{DEECBC80-987A-4860-AF78-DA6C04B904C6}"/>
  <tableColumns count="1">
    <tableColumn id="1" xr3:uid="{A345EC1B-550D-432B-8199-7CDED7D375B5}" name="Nagqu" dataDxfId="596"/>
  </tableColumns>
  <tableStyleInfo name="TableStyleMedium2" showFirstColumn="0" showLastColumn="0" showRowStripes="1" showColumnStripes="0"/>
</table>
</file>

<file path=xl/tables/table4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2" xr:uid="{02800016-C598-4ABB-836A-4CCEF2C5CDE6}" name="Ngari" displayName="Ngari" ref="LD2:LD9" totalsRowShown="0" dataDxfId="595">
  <autoFilter ref="LD2:LD9" xr:uid="{02800016-C598-4ABB-836A-4CCEF2C5CDE6}"/>
  <tableColumns count="1">
    <tableColumn id="1" xr3:uid="{EF6D7293-BFAE-4639-B6DB-7AC16C8C2910}" name="Ngari" dataDxfId="594"/>
  </tableColumns>
  <tableStyleInfo name="TableStyleMedium2" showFirstColumn="0" showLastColumn="0" showRowStripes="1" showColumnStripes="0"/>
</table>
</file>

<file path=xl/tables/table4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3" xr:uid="{6B4F5573-4551-4B27-8854-519DEE1C0822}" name="Qamdo" displayName="Qamdo" ref="LE2:LE13" totalsRowShown="0" dataDxfId="593">
  <autoFilter ref="LE2:LE13" xr:uid="{6B4F5573-4551-4B27-8854-519DEE1C0822}"/>
  <tableColumns count="1">
    <tableColumn id="1" xr3:uid="{EF976951-162F-403E-BD79-D900FABD0A04}" name="Qamdo" dataDxfId="592"/>
  </tableColumns>
  <tableStyleInfo name="TableStyleMedium2" showFirstColumn="0" showLastColumn="0" showRowStripes="1" showColumnStripes="0"/>
</table>
</file>

<file path=xl/tables/table4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4" xr:uid="{726C90C2-414B-4AB0-8A6A-79E7AB0F2B06}" name="Shannan" displayName="Shannan" ref="LF2:LF14" totalsRowShown="0" dataDxfId="591">
  <autoFilter ref="LF2:LF14" xr:uid="{726C90C2-414B-4AB0-8A6A-79E7AB0F2B06}"/>
  <tableColumns count="1">
    <tableColumn id="1" xr3:uid="{FA95D8FA-3955-4766-AB1A-744060450BA0}" name="Shannan" dataDxfId="590"/>
  </tableColumns>
  <tableStyleInfo name="TableStyleMedium2" showFirstColumn="0" showLastColumn="0" showRowStripes="1" showColumnStripes="0"/>
</table>
</file>

<file path=xl/tables/table4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5" xr:uid="{99891D96-23F6-4D0B-B568-1B3568B13843}" name="Xigazê" displayName="Xigazê" ref="LG2:LG20" totalsRowShown="0" dataDxfId="589">
  <autoFilter ref="LG2:LG20" xr:uid="{99891D96-23F6-4D0B-B568-1B3568B13843}"/>
  <tableColumns count="1">
    <tableColumn id="1" xr3:uid="{100DD616-B035-4738-8FE7-A2D8B026208A}" name="Xigazê" dataDxfId="588"/>
  </tableColumns>
  <tableStyleInfo name="TableStyleMedium2" showFirstColumn="0" showLastColumn="0" showRowStripes="1" showColumnStripes="0"/>
</table>
</file>

<file path=xl/tables/table4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6" xr:uid="{07EA1C36-D8AF-48B6-B77F-B6FF007AFC3E}" name="Aksu" displayName="Aksu" ref="LH2:LH11" totalsRowShown="0" dataDxfId="587">
  <autoFilter ref="LH2:LH11" xr:uid="{07EA1C36-D8AF-48B6-B77F-B6FF007AFC3E}"/>
  <tableColumns count="1">
    <tableColumn id="1" xr3:uid="{8CE6E9DE-7633-42FB-B9E5-854B239D7D2B}" name="Aksu" dataDxfId="586"/>
  </tableColumns>
  <tableStyleInfo name="TableStyleMedium2" showFirstColumn="0" showLastColumn="0" showRowStripes="1" showColumnStripes="0"/>
</table>
</file>

<file path=xl/tables/table4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7" xr:uid="{1868792E-7743-402F-A235-ED94429368E6}" name="Altay" displayName="Altay" ref="LI2:LI18" totalsRowShown="0" dataDxfId="585">
  <autoFilter ref="LI2:LI18" xr:uid="{1868792E-7743-402F-A235-ED94429368E6}"/>
  <tableColumns count="1">
    <tableColumn id="1" xr3:uid="{35F1CD27-C35E-40CB-8EF9-EACA4ABA2762}" name="Altay" dataDxfId="584"/>
  </tableColumns>
  <tableStyleInfo name="TableStyleMedium2" showFirstColumn="0" showLastColumn="0" showRowStripes="1" showColumnStripes="0"/>
</table>
</file>

<file path=xl/tables/table4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8" xr:uid="{84CCAAB3-B901-440A-B9DE-0C9C1682E98C}" name="BayingolinMongol" displayName="BayingolinMongol" ref="LJ2:LJ11" totalsRowShown="0" dataDxfId="583">
  <autoFilter ref="LJ2:LJ11" xr:uid="{84CCAAB3-B901-440A-B9DE-0C9C1682E98C}"/>
  <tableColumns count="1">
    <tableColumn id="1" xr3:uid="{FC1BB942-CE6A-4DB4-8AD2-891FACFE738A}" name="BayingolinMongol" dataDxfId="582"/>
  </tableColumns>
  <tableStyleInfo name="TableStyleMedium2" showFirstColumn="0" showLastColumn="0" showRowStripes="1" showColumnStripes="0"/>
</table>
</file>

<file path=xl/tables/table4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9" xr:uid="{2D2246E7-7D2E-4432-B509-920D6D8BA55C}" name="BortalaMongol" displayName="BortalaMongol" ref="LK2:LK6" totalsRowShown="0" dataDxfId="581">
  <autoFilter ref="LK2:LK6" xr:uid="{2D2246E7-7D2E-4432-B509-920D6D8BA55C}"/>
  <tableColumns count="1">
    <tableColumn id="1" xr3:uid="{7DF81B6E-E981-407F-935B-6AA5DF76716C}" name="BortalaMongol" dataDxfId="580"/>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314C138-C619-4101-AB43-9F0A94B36103}" name="テーブル29" displayName="テーブル29" ref="AT1:AT6" totalsRowShown="0" headerRowDxfId="900" tableBorderDxfId="899">
  <autoFilter ref="AT1:AT6" xr:uid="{4314C138-C619-4101-AB43-9F0A94B36103}"/>
  <tableColumns count="1">
    <tableColumn id="1" xr3:uid="{DC23BDB4-C4B5-41F1-9C28-E715D12BF2AC}" name="婚姻状況"/>
  </tableColumns>
  <tableStyleInfo name="TableStyleMedium2" showFirstColumn="0" showLastColumn="0" showRowStripes="1" showColumnStripes="0"/>
</table>
</file>

<file path=xl/tables/table4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0" xr:uid="{B283D933-78C4-47E6-A210-6A019564E6D0}" name="Changji" displayName="Changji" ref="LL2:LL9" totalsRowShown="0" dataDxfId="579">
  <autoFilter ref="LL2:LL9" xr:uid="{B283D933-78C4-47E6-A210-6A019564E6D0}"/>
  <tableColumns count="1">
    <tableColumn id="1" xr3:uid="{1DCB9E92-624D-4AEA-9A5B-FDDB6E66FCA2}" name="Changji" dataDxfId="578"/>
  </tableColumns>
  <tableStyleInfo name="TableStyleMedium2" showFirstColumn="0" showLastColumn="0" showRowStripes="1" showColumnStripes="0"/>
</table>
</file>

<file path=xl/tables/table4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1" xr:uid="{9B91F3DD-0922-48F9-89A6-7478D69CD62F}" name="Hami" displayName="Hami" ref="LM2:LM5" totalsRowShown="0" dataDxfId="577">
  <autoFilter ref="LM2:LM5" xr:uid="{9B91F3DD-0922-48F9-89A6-7478D69CD62F}"/>
  <tableColumns count="1">
    <tableColumn id="1" xr3:uid="{2627E0CF-1AE5-4689-B8AF-EFABCE3D2672}" name="Hami" dataDxfId="576"/>
  </tableColumns>
  <tableStyleInfo name="TableStyleMedium2" showFirstColumn="0" showLastColumn="0" showRowStripes="1" showColumnStripes="0"/>
</table>
</file>

<file path=xl/tables/table4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2" xr:uid="{1E9842E9-52B2-4E3A-AFA1-3ACCFBE79632}" name="Hotan" displayName="Hotan" ref="LN2:LN10" totalsRowShown="0" dataDxfId="575">
  <autoFilter ref="LN2:LN10" xr:uid="{1E9842E9-52B2-4E3A-AFA1-3ACCFBE79632}"/>
  <tableColumns count="1">
    <tableColumn id="1" xr3:uid="{A70EE169-0FB3-4D9E-9D74-D661E4C464DB}" name="Hotan" dataDxfId="574"/>
  </tableColumns>
  <tableStyleInfo name="TableStyleMedium2" showFirstColumn="0" showLastColumn="0" showRowStripes="1" showColumnStripes="0"/>
</table>
</file>

<file path=xl/tables/table4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3" xr:uid="{810CFFBA-1F8F-458B-A239-6630D6655F38}" name="IliKazak" displayName="IliKazak" ref="LO2:LO13" totalsRowShown="0" dataDxfId="573">
  <autoFilter ref="LO2:LO13" xr:uid="{810CFFBA-1F8F-458B-A239-6630D6655F38}"/>
  <tableColumns count="1">
    <tableColumn id="1" xr3:uid="{2A9470E6-B0B3-4605-8B78-99E51DC9621D}" name="IliKazak" dataDxfId="572"/>
  </tableColumns>
  <tableStyleInfo name="TableStyleMedium2" showFirstColumn="0" showLastColumn="0" showRowStripes="1" showColumnStripes="0"/>
</table>
</file>

<file path=xl/tables/table4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4" xr:uid="{FC260B58-82C3-40E1-898C-8434700AECA8}" name="Karamay" displayName="Karamay" ref="LP2:LP6" totalsRowShown="0" dataDxfId="571">
  <autoFilter ref="LP2:LP6" xr:uid="{FC260B58-82C3-40E1-898C-8434700AECA8}"/>
  <tableColumns count="1">
    <tableColumn id="1" xr3:uid="{3D2D62F0-319C-4AF3-BE89-6556FFCDB065}" name="Karamay" dataDxfId="570"/>
  </tableColumns>
  <tableStyleInfo name="TableStyleMedium2" showFirstColumn="0" showLastColumn="0" showRowStripes="1" showColumnStripes="0"/>
</table>
</file>

<file path=xl/tables/table4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5" xr:uid="{F5373474-CDD4-4D9C-8117-1B920CF4F70A}" name="Kashi" displayName="Kashi" ref="LQ2:LQ14" totalsRowShown="0" dataDxfId="569">
  <autoFilter ref="LQ2:LQ14" xr:uid="{F5373474-CDD4-4D9C-8117-1B920CF4F70A}"/>
  <tableColumns count="1">
    <tableColumn id="1" xr3:uid="{7A8EC77F-6FA5-4F03-92D7-A6D86BDA81CA}" name="Kashi" dataDxfId="568"/>
  </tableColumns>
  <tableStyleInfo name="TableStyleMedium2" showFirstColumn="0" showLastColumn="0" showRowStripes="1" showColumnStripes="0"/>
</table>
</file>

<file path=xl/tables/table4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6" xr:uid="{8214B4C1-CA57-4157-B465-1EFF2D1CCA8C}" name="KizilsuKirgiz" displayName="KizilsuKirgiz" ref="LR2:LR7" totalsRowShown="0" dataDxfId="567">
  <autoFilter ref="LR2:LR7" xr:uid="{8214B4C1-CA57-4157-B465-1EFF2D1CCA8C}"/>
  <tableColumns count="1">
    <tableColumn id="1" xr3:uid="{2468B382-20AC-428D-85C2-AA60FD0D318B}" name="KizilsuKirgiz" dataDxfId="566"/>
  </tableColumns>
  <tableStyleInfo name="TableStyleMedium2" showFirstColumn="0" showLastColumn="0" showRowStripes="1" showColumnStripes="0"/>
</table>
</file>

<file path=xl/tables/table4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7" xr:uid="{AEEE772D-441E-41CB-BCB9-5C1B2B259108}" name="Tacheng" displayName="Tacheng" ref="LS2:LS9" totalsRowShown="0" dataDxfId="565">
  <autoFilter ref="LS2:LS9" xr:uid="{AEEE772D-441E-41CB-BCB9-5C1B2B259108}"/>
  <tableColumns count="1">
    <tableColumn id="1" xr3:uid="{930D196C-D735-4255-ACE0-FABD01244146}" name="Tacheng" dataDxfId="564"/>
  </tableColumns>
  <tableStyleInfo name="TableStyleMedium2" showFirstColumn="0" showLastColumn="0" showRowStripes="1" showColumnStripes="0"/>
</table>
</file>

<file path=xl/tables/table4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9" xr:uid="{05D72FD7-8B83-43BC-940A-624C1F783E26}" name="Turpan" displayName="Turpan" ref="LT2:LT5" totalsRowShown="0" dataDxfId="563">
  <autoFilter ref="LT2:LT5" xr:uid="{05D72FD7-8B83-43BC-940A-624C1F783E26}"/>
  <tableColumns count="1">
    <tableColumn id="1" xr3:uid="{D9996F11-EEDF-47B2-8393-7A7C0406143B}" name="Turpan" dataDxfId="562"/>
  </tableColumns>
  <tableStyleInfo name="TableStyleMedium2" showFirstColumn="0" showLastColumn="0" showRowStripes="1" showColumnStripes="0"/>
</table>
</file>

<file path=xl/tables/table4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0" xr:uid="{6FB59549-7D51-41F6-8EF8-0CCADDBB7AC7}" name="ürümqi" displayName="ürümqi" ref="LU2:LU10" totalsRowShown="0" dataDxfId="561">
  <autoFilter ref="LU2:LU10" xr:uid="{6FB59549-7D51-41F6-8EF8-0CCADDBB7AC7}"/>
  <tableColumns count="1">
    <tableColumn id="1" xr3:uid="{308EEA2B-F37B-4868-AED1-4F344565DE8F}" name="ürümqi" dataDxfId="560"/>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A28E0D14-93F0-46C2-946E-ECFE9DB5519D}" name="国名2" displayName="国名2" ref="M1:M263" totalsRowShown="0" headerRowDxfId="898" dataDxfId="897">
  <autoFilter ref="M1:M263" xr:uid="{A28E0D14-93F0-46C2-946E-ECFE9DB5519D}"/>
  <tableColumns count="1">
    <tableColumn id="1" xr3:uid="{6275F5AE-8496-4C9B-BEDC-BF640DC1E1EF}" name="国名2" dataDxfId="896"/>
  </tableColumns>
  <tableStyleInfo name="TableStyleMedium2" showFirstColumn="0" showLastColumn="0" showRowStripes="1" showColumnStripes="0"/>
</table>
</file>

<file path=xl/tables/table4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1" xr:uid="{DE1F29D0-1A07-4C2F-9DF8-7874658E498D}" name="Baoshan" displayName="Baoshan" ref="LV2:LV7" totalsRowShown="0" dataDxfId="559">
  <autoFilter ref="LV2:LV7" xr:uid="{DE1F29D0-1A07-4C2F-9DF8-7874658E498D}"/>
  <tableColumns count="1">
    <tableColumn id="1" xr3:uid="{4CA0E878-F13B-45F6-ACB4-823B183CF072}" name="Baoshan" dataDxfId="558"/>
  </tableColumns>
  <tableStyleInfo name="TableStyleMedium2" showFirstColumn="0" showLastColumn="0" showRowStripes="1" showColumnStripes="0"/>
</table>
</file>

<file path=xl/tables/table4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2" xr:uid="{AF39CF7A-E867-40D8-9C89-79E9EB782FB3}" name="Chuxiong" displayName="Chuxiong" ref="LW2:LW12" totalsRowShown="0" dataDxfId="557">
  <autoFilter ref="LW2:LW12" xr:uid="{AF39CF7A-E867-40D8-9C89-79E9EB782FB3}"/>
  <tableColumns count="1">
    <tableColumn id="1" xr3:uid="{B910FD14-DB1E-43D0-B87A-45BFC6127225}" name="Chuxiong" dataDxfId="556"/>
  </tableColumns>
  <tableStyleInfo name="TableStyleMedium2" showFirstColumn="0" showLastColumn="0" showRowStripes="1" showColumnStripes="0"/>
</table>
</file>

<file path=xl/tables/table4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3" xr:uid="{8146BE9A-B3C0-4618-973B-8154B02F7BAA}" name="Dali" displayName="Dali" ref="LX2:LX14" totalsRowShown="0" dataDxfId="555">
  <autoFilter ref="LX2:LX14" xr:uid="{8146BE9A-B3C0-4618-973B-8154B02F7BAA}"/>
  <tableColumns count="1">
    <tableColumn id="1" xr3:uid="{07ACB360-3259-44CE-8CB8-7023CCEF7EA0}" name="Dali" dataDxfId="554"/>
  </tableColumns>
  <tableStyleInfo name="TableStyleMedium2" showFirstColumn="0" showLastColumn="0" showRowStripes="1" showColumnStripes="0"/>
</table>
</file>

<file path=xl/tables/table4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4" xr:uid="{49A9EB33-0746-407A-BC89-90728C9A7B7A}" name="Dehong" displayName="Dehong" ref="LY2:LY7" totalsRowShown="0" dataDxfId="553">
  <autoFilter ref="LY2:LY7" xr:uid="{49A9EB33-0746-407A-BC89-90728C9A7B7A}"/>
  <tableColumns count="1">
    <tableColumn id="1" xr3:uid="{BD197710-6885-4614-A619-4ED478EAD243}" name="Dehong" dataDxfId="552"/>
  </tableColumns>
  <tableStyleInfo name="TableStyleMedium2" showFirstColumn="0" showLastColumn="0" showRowStripes="1" showColumnStripes="0"/>
</table>
</file>

<file path=xl/tables/table4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5" xr:uid="{C0FD6FFD-4B9F-4D28-9964-446D7196BBB6}" name="Dêqên" displayName="Dêqên" ref="LZ2:LZ5" totalsRowShown="0" dataDxfId="551">
  <autoFilter ref="LZ2:LZ5" xr:uid="{C0FD6FFD-4B9F-4D28-9964-446D7196BBB6}"/>
  <tableColumns count="1">
    <tableColumn id="1" xr3:uid="{326F97E2-A45B-4B5D-A75E-EA6E12CD18FD}" name="Dêqên" dataDxfId="550"/>
  </tableColumns>
  <tableStyleInfo name="TableStyleMedium2" showFirstColumn="0" showLastColumn="0" showRowStripes="1" showColumnStripes="0"/>
</table>
</file>

<file path=xl/tables/table4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6" xr:uid="{B30DAB22-6B11-40FB-9D96-3B5202C1DC67}" name="Honghe" displayName="Honghe" ref="MA2:MA15" totalsRowShown="0" dataDxfId="549">
  <autoFilter ref="MA2:MA15" xr:uid="{B30DAB22-6B11-40FB-9D96-3B5202C1DC67}"/>
  <tableColumns count="1">
    <tableColumn id="1" xr3:uid="{093AC591-C627-49E3-AFD6-D96AB351F64C}" name="Honghe" dataDxfId="548"/>
  </tableColumns>
  <tableStyleInfo name="TableStyleMedium2" showFirstColumn="0" showLastColumn="0" showRowStripes="1" showColumnStripes="0"/>
</table>
</file>

<file path=xl/tables/table4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7" xr:uid="{15866395-698F-4957-B181-D138609E2527}" name="Kunming" displayName="Kunming" ref="MB2:MB16" totalsRowShown="0" dataDxfId="547">
  <autoFilter ref="MB2:MB16" xr:uid="{15866395-698F-4957-B181-D138609E2527}"/>
  <tableColumns count="1">
    <tableColumn id="1" xr3:uid="{A497C973-6C4D-4675-B51A-9DF793825666}" name="Kunming" dataDxfId="546"/>
  </tableColumns>
  <tableStyleInfo name="TableStyleMedium2" showFirstColumn="0" showLastColumn="0" showRowStripes="1" showColumnStripes="0"/>
</table>
</file>

<file path=xl/tables/table4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8" xr:uid="{182922C6-8004-41BE-9538-94AB12A390C6}" name="Lijiang" displayName="Lijiang" ref="MC2:MC7" totalsRowShown="0" dataDxfId="545">
  <autoFilter ref="MC2:MC7" xr:uid="{182922C6-8004-41BE-9538-94AB12A390C6}"/>
  <tableColumns count="1">
    <tableColumn id="1" xr3:uid="{59B2E501-A63B-41DA-99B5-8FC11A64F011}" name="Lijiang" dataDxfId="544"/>
  </tableColumns>
  <tableStyleInfo name="TableStyleMedium2" showFirstColumn="0" showLastColumn="0" showRowStripes="1" showColumnStripes="0"/>
</table>
</file>

<file path=xl/tables/table4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9" xr:uid="{7DF21ED8-5B79-47D9-B2AF-21F459A8128E}" name="Lincang" displayName="Lincang" ref="MD2:MD10" totalsRowShown="0" dataDxfId="543">
  <autoFilter ref="MD2:MD10" xr:uid="{7DF21ED8-5B79-47D9-B2AF-21F459A8128E}"/>
  <tableColumns count="1">
    <tableColumn id="1" xr3:uid="{6A5E3021-01C7-4D4E-866C-36DCFD28D6AC}" name="Lincang" dataDxfId="542"/>
  </tableColumns>
  <tableStyleInfo name="TableStyleMedium2" showFirstColumn="0" showLastColumn="0" showRowStripes="1" showColumnStripes="0"/>
</table>
</file>

<file path=xl/tables/table4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1" xr:uid="{8039ED6F-50A0-40B9-8FBC-F1BF7DD5B794}" name="Nujiang" displayName="Nujiang" ref="ME2:ME6" totalsRowShown="0" dataDxfId="541">
  <autoFilter ref="ME2:ME6" xr:uid="{8039ED6F-50A0-40B9-8FBC-F1BF7DD5B794}"/>
  <tableColumns count="1">
    <tableColumn id="1" xr3:uid="{638DFFCD-A326-4310-A1C9-6B94A7A90BCD}" name="Nujiang" dataDxfId="540"/>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A310929F-7201-4740-85A6-B092B0DD5BE1}" name="国名3" displayName="国名3" ref="N1:N259" totalsRowShown="0" headerRowDxfId="895" dataDxfId="894">
  <autoFilter ref="N1:N259" xr:uid="{A310929F-7201-4740-85A6-B092B0DD5BE1}"/>
  <tableColumns count="1">
    <tableColumn id="1" xr3:uid="{E98504AD-5886-42D1-ACCF-44BF49B50509}" name="国名3" dataDxfId="893"/>
  </tableColumns>
  <tableStyleInfo name="TableStyleMedium2" showFirstColumn="0" showLastColumn="0" showRowStripes="1" showColumnStripes="0"/>
</table>
</file>

<file path=xl/tables/table4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2" xr:uid="{09308055-285E-458D-8CF8-065C98ECA6E0}" name="Puer" displayName="Puer" ref="MF2:MF12" totalsRowShown="0" dataDxfId="539">
  <autoFilter ref="MF2:MF12" xr:uid="{09308055-285E-458D-8CF8-065C98ECA6E0}"/>
  <tableColumns count="1">
    <tableColumn id="1" xr3:uid="{10052091-BB69-42B2-B377-49E5A5A5A2B3}" name="Puer" dataDxfId="538"/>
  </tableColumns>
  <tableStyleInfo name="TableStyleMedium2" showFirstColumn="0" showLastColumn="0" showRowStripes="1" showColumnStripes="0"/>
</table>
</file>

<file path=xl/tables/table4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3" xr:uid="{CAADB2EE-1E56-4717-A91F-E2FA20A39D16}" name="Qujing" displayName="Qujing" ref="MG2:MG11" totalsRowShown="0" dataDxfId="537">
  <autoFilter ref="MG2:MG11" xr:uid="{CAADB2EE-1E56-4717-A91F-E2FA20A39D16}"/>
  <tableColumns count="1">
    <tableColumn id="1" xr3:uid="{55A70421-571F-4225-A18D-B4BA1CA809DF}" name="Qujing" dataDxfId="536"/>
  </tableColumns>
  <tableStyleInfo name="TableStyleMedium2" showFirstColumn="0" showLastColumn="0" showRowStripes="1" showColumnStripes="0"/>
</table>
</file>

<file path=xl/tables/table4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4" xr:uid="{5CB4B8BC-218D-404E-9323-9A4A12E3D924}" name="Wenshan" displayName="Wenshan" ref="MH2:MH10" totalsRowShown="0" dataDxfId="535">
  <autoFilter ref="MH2:MH10" xr:uid="{5CB4B8BC-218D-404E-9323-9A4A12E3D924}"/>
  <tableColumns count="1">
    <tableColumn id="1" xr3:uid="{14CDB189-D5F5-47D9-B5DB-61B173891775}" name="Wenshan" dataDxfId="534"/>
  </tableColumns>
  <tableStyleInfo name="TableStyleMedium2" showFirstColumn="0" showLastColumn="0" showRowStripes="1" showColumnStripes="0"/>
</table>
</file>

<file path=xl/tables/table4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5" xr:uid="{24EBF034-785E-4892-9ECB-209122AA81F9}" name="Xishuangbanna" displayName="Xishuangbanna" ref="MI2:MI5" totalsRowShown="0" dataDxfId="533">
  <autoFilter ref="MI2:MI5" xr:uid="{24EBF034-785E-4892-9ECB-209122AA81F9}"/>
  <tableColumns count="1">
    <tableColumn id="1" xr3:uid="{1ADD9364-1B7B-4099-AFB0-E777697A89A0}" name="Xishuangbanna" dataDxfId="532"/>
  </tableColumns>
  <tableStyleInfo name="TableStyleMedium2" showFirstColumn="0" showLastColumn="0" showRowStripes="1" showColumnStripes="0"/>
</table>
</file>

<file path=xl/tables/table4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6" xr:uid="{4E485C43-1B56-43A5-A9E2-8F50C9A53E48}" name="Yuxi" displayName="Yuxi" ref="MJ2:MJ11" totalsRowShown="0" dataDxfId="531">
  <autoFilter ref="MJ2:MJ11" xr:uid="{4E485C43-1B56-43A5-A9E2-8F50C9A53E48}"/>
  <tableColumns count="1">
    <tableColumn id="1" xr3:uid="{45E3BD0B-84FD-4287-9C29-4CD3645324D7}" name="Yuxi" dataDxfId="530"/>
  </tableColumns>
  <tableStyleInfo name="TableStyleMedium2" showFirstColumn="0" showLastColumn="0" showRowStripes="1" showColumnStripes="0"/>
</table>
</file>

<file path=xl/tables/table4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7" xr:uid="{36176E1F-531F-43C4-91E0-F3EA36FBC886}" name="Zhaotong" displayName="Zhaotong" ref="MK2:MK13" totalsRowShown="0" dataDxfId="529">
  <autoFilter ref="MK2:MK13" xr:uid="{36176E1F-531F-43C4-91E0-F3EA36FBC886}"/>
  <tableColumns count="1">
    <tableColumn id="1" xr3:uid="{6CA0D700-AA41-483D-ACA7-1DDA51564315}" name="Zhaotong" dataDxfId="528"/>
  </tableColumns>
  <tableStyleInfo name="TableStyleMedium2" showFirstColumn="0" showLastColumn="0" showRowStripes="1" showColumnStripes="0"/>
</table>
</file>

<file path=xl/tables/table4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8" xr:uid="{CEDBBF27-26BB-45D4-B395-F42AE89FBB2C}" name="Hangzhou" displayName="Hangzhou" ref="ML2:ML15" totalsRowShown="0" dataDxfId="527">
  <autoFilter ref="ML2:ML15" xr:uid="{CEDBBF27-26BB-45D4-B395-F42AE89FBB2C}"/>
  <tableColumns count="1">
    <tableColumn id="1" xr3:uid="{594FDEE2-637B-44DC-97EF-73E5F00C8E2A}" name="Hangzhou" dataDxfId="526"/>
  </tableColumns>
  <tableStyleInfo name="TableStyleMedium2" showFirstColumn="0" showLastColumn="0" showRowStripes="1" showColumnStripes="0"/>
</table>
</file>

<file path=xl/tables/table4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9" xr:uid="{A0C04BD4-2F9F-41A6-9FE9-E4BEBED45C79}" name="Huzhou" displayName="Huzhou" ref="MM2:MM7" totalsRowShown="0" dataDxfId="525">
  <autoFilter ref="MM2:MM7" xr:uid="{A0C04BD4-2F9F-41A6-9FE9-E4BEBED45C79}"/>
  <tableColumns count="1">
    <tableColumn id="1" xr3:uid="{0D1DF4DD-2C69-432C-98D2-9A0AD8DBA3BA}" name="Huzhou" dataDxfId="524"/>
  </tableColumns>
  <tableStyleInfo name="TableStyleMedium2" showFirstColumn="0" showLastColumn="0" showRowStripes="1" showColumnStripes="0"/>
</table>
</file>

<file path=xl/tables/table4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0" xr:uid="{A2C5F6C3-8DE2-4B36-873B-A9410471FD37}" name="Jiaxing" displayName="Jiaxing" ref="MN2:MN9" totalsRowShown="0" dataDxfId="523">
  <autoFilter ref="MN2:MN9" xr:uid="{A2C5F6C3-8DE2-4B36-873B-A9410471FD37}"/>
  <tableColumns count="1">
    <tableColumn id="1" xr3:uid="{AAA5C5B1-C657-4EAE-8090-E07547FA5E1A}" name="Jiaxing" dataDxfId="522"/>
  </tableColumns>
  <tableStyleInfo name="TableStyleMedium2" showFirstColumn="0" showLastColumn="0" showRowStripes="1" showColumnStripes="0"/>
</table>
</file>

<file path=xl/tables/table4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1" xr:uid="{C3FA2B12-391F-4D9B-B704-95639F2C76A3}" name="Jinhua" displayName="Jinhua" ref="MO2:MO11" totalsRowShown="0" dataDxfId="521">
  <autoFilter ref="MO2:MO11" xr:uid="{C3FA2B12-391F-4D9B-B704-95639F2C76A3}"/>
  <tableColumns count="1">
    <tableColumn id="1" xr3:uid="{A251E178-2C8D-497F-B0B9-2E05D7AF2728}" name="Jinhua" dataDxfId="520"/>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9E7B97EE-5559-4C10-965F-FE970F317785}" name="国名4" displayName="国名4" ref="O1:O259" totalsRowShown="0" headerRowDxfId="892" dataDxfId="891">
  <autoFilter ref="O1:O259" xr:uid="{9E7B97EE-5559-4C10-965F-FE970F317785}"/>
  <tableColumns count="1">
    <tableColumn id="1" xr3:uid="{5F864FF8-081F-4958-81AC-FE57CFFC62EA}" name="国名4" dataDxfId="890"/>
  </tableColumns>
  <tableStyleInfo name="TableStyleMedium2" showFirstColumn="0" showLastColumn="0" showRowStripes="1" showColumnStripes="0"/>
</table>
</file>

<file path=xl/tables/table4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2" xr:uid="{49DD5CBD-1428-4408-B028-2D4A8C793146}" name="Lishui" displayName="Lishui" ref="MP2:MP11" totalsRowShown="0" dataDxfId="519">
  <autoFilter ref="MP2:MP11" xr:uid="{49DD5CBD-1428-4408-B028-2D4A8C793146}"/>
  <tableColumns count="1">
    <tableColumn id="1" xr3:uid="{DE7EC02C-0AEE-448F-A0AC-C959FDA74B58}" name="Lishui" dataDxfId="518"/>
  </tableColumns>
  <tableStyleInfo name="TableStyleMedium2" showFirstColumn="0" showLastColumn="0" showRowStripes="1" showColumnStripes="0"/>
</table>
</file>

<file path=xl/tables/table4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3" xr:uid="{B34F568C-15F5-44D6-8569-E342B078BE62}" name="Ningbo" displayName="Ningbo" ref="MQ2:MQ12" totalsRowShown="0" dataDxfId="517">
  <autoFilter ref="MQ2:MQ12" xr:uid="{B34F568C-15F5-44D6-8569-E342B078BE62}"/>
  <tableColumns count="1">
    <tableColumn id="1" xr3:uid="{536A934F-0B47-426A-A27E-40C77A5A01E5}" name="Ningbo" dataDxfId="516"/>
  </tableColumns>
  <tableStyleInfo name="TableStyleMedium2" showFirstColumn="0" showLastColumn="0" showRowStripes="1" showColumnStripes="0"/>
</table>
</file>

<file path=xl/tables/table4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4" xr:uid="{ED261274-0E76-4645-8825-8CF1CB69A285}" name="Quzhou" displayName="Quzhou" ref="MR2:MR8" totalsRowShown="0" dataDxfId="515">
  <autoFilter ref="MR2:MR8" xr:uid="{ED261274-0E76-4645-8825-8CF1CB69A285}"/>
  <tableColumns count="1">
    <tableColumn id="1" xr3:uid="{7E4BCA19-9304-4D68-BC3B-786D8E13CBCC}" name="Quzhou" dataDxfId="514"/>
  </tableColumns>
  <tableStyleInfo name="TableStyleMedium2" showFirstColumn="0" showLastColumn="0" showRowStripes="1" showColumnStripes="0"/>
</table>
</file>

<file path=xl/tables/table4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5" xr:uid="{D94571A7-77D0-4CBF-9CA4-519BBB20226A}" name="Shaoxing" displayName="Shaoxing" ref="MS2:MS8" totalsRowShown="0" dataDxfId="513">
  <autoFilter ref="MS2:MS8" xr:uid="{D94571A7-77D0-4CBF-9CA4-519BBB20226A}"/>
  <tableColumns count="1">
    <tableColumn id="1" xr3:uid="{9F1A9C59-C465-487E-9FBA-DDE3D734A37E}" name="Shaoxing" dataDxfId="512"/>
  </tableColumns>
  <tableStyleInfo name="TableStyleMedium2" showFirstColumn="0" showLastColumn="0" showRowStripes="1" showColumnStripes="0"/>
</table>
</file>

<file path=xl/tables/table4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6" xr:uid="{D097805D-C8E2-493F-BA0D-CE18B925AFD5}" name="Taizhou_" displayName="Taizhou_" ref="MT2:MT11" totalsRowShown="0" dataDxfId="511">
  <autoFilter ref="MT2:MT11" xr:uid="{D097805D-C8E2-493F-BA0D-CE18B925AFD5}"/>
  <tableColumns count="1">
    <tableColumn id="1" xr3:uid="{CC350912-D75C-4F87-8593-3A8DC76EB234}" name="Taizhou_" dataDxfId="510"/>
  </tableColumns>
  <tableStyleInfo name="TableStyleMedium2" showFirstColumn="0" showLastColumn="0" showRowStripes="1" showColumnStripes="0"/>
</table>
</file>

<file path=xl/tables/table4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7" xr:uid="{B6DB2180-EFD4-458F-813F-22FF29103DB6}" name="Wenzhou" displayName="Wenzhou" ref="MU2:MU13" totalsRowShown="0" dataDxfId="509">
  <autoFilter ref="MU2:MU13" xr:uid="{B6DB2180-EFD4-458F-813F-22FF29103DB6}"/>
  <tableColumns count="1">
    <tableColumn id="1" xr3:uid="{00364F8D-B064-4490-A33B-9AB6D6EAEE6D}" name="Wenzhou" dataDxfId="508"/>
  </tableColumns>
  <tableStyleInfo name="TableStyleMedium2" showFirstColumn="0" showLastColumn="0" showRowStripes="1" showColumnStripes="0"/>
</table>
</file>

<file path=xl/tables/table4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8" xr:uid="{A14EE57F-1C74-4B6E-98ED-06AFFB1FB739}" name="Zhoushan" displayName="Zhoushan" ref="MV2:MV6" totalsRowShown="0" dataDxfId="507">
  <autoFilter ref="MV2:MV6" xr:uid="{A14EE57F-1C74-4B6E-98ED-06AFFB1FB739}"/>
  <tableColumns count="1">
    <tableColumn id="1" xr3:uid="{138DFD75-2C81-4994-80B0-D4980C2B7930}" name="Zhoushan" dataDxfId="506"/>
  </tableColumns>
  <tableStyleInfo name="TableStyleMedium2" showFirstColumn="0" showLastColumn="0" showRowStripes="1" showColumnStripes="0"/>
</table>
</file>

<file path=xl/tables/table4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5" xr:uid="{710FA880-E71A-4C69-8D52-289A93B2CD83}" name="香港_HongKongChina_" displayName="香港_HongKongChina_" ref="MW2:MW5" totalsRowShown="0">
  <autoFilter ref="MW2:MW5" xr:uid="{710FA880-E71A-4C69-8D52-289A93B2CD83}"/>
  <tableColumns count="1">
    <tableColumn id="1" xr3:uid="{2265BA9C-40E7-4E69-893F-4597405FA8B8}" name="香港_HongKongChina_"/>
  </tableColumns>
  <tableStyleInfo name="TableStyleMedium2" showFirstColumn="0" showLastColumn="0" showRowStripes="1" showColumnStripes="0"/>
</table>
</file>

<file path=xl/tables/table4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9" xr:uid="{206387D2-A22E-4DE8-912A-2BC1D034C736}" name="マカオ_MacaoChina_" displayName="マカオ_MacaoChina_" ref="MX2:MX3" totalsRowShown="0">
  <autoFilter ref="MX2:MX3" xr:uid="{206387D2-A22E-4DE8-912A-2BC1D034C736}"/>
  <tableColumns count="1">
    <tableColumn id="1" xr3:uid="{8556892A-88B3-4DB3-8EB4-C35B052678D8}" name="マカオ_MacaoChina_"/>
  </tableColumns>
  <tableStyleInfo name="TableStyleMedium2" showFirstColumn="0" showLastColumn="0" showRowStripes="1" showColumnStripes="0"/>
</table>
</file>

<file path=xl/tables/table4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0" xr:uid="{972F6686-642B-42CB-90F2-E0ABD5D5C6E9}" name="台湾_TaiwanChina_" displayName="台湾_TaiwanChina_" ref="MY2:MY19" totalsRowShown="0">
  <autoFilter ref="MY2:MY19" xr:uid="{972F6686-642B-42CB-90F2-E0ABD5D5C6E9}"/>
  <tableColumns count="1">
    <tableColumn id="1" xr3:uid="{C92CF9F8-12E7-447E-87D9-EE2175454A79}" name="台湾_TaiwanChina_"/>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AD95001F-79E4-49A0-A5B7-839378BC4B0A}" name="国名5" displayName="国名5" ref="P1:P263" totalsRowShown="0" headerRowDxfId="889" dataDxfId="888">
  <autoFilter ref="P1:P263" xr:uid="{AD95001F-79E4-49A0-A5B7-839378BC4B0A}"/>
  <tableColumns count="1">
    <tableColumn id="1" xr3:uid="{29254C26-CF2E-40B5-9E34-4141DC4E95C3}" name="国名5" dataDxfId="887"/>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F0305D9C-2A0A-48ED-8241-E3FD8B4C027E}" name="国名5_41" displayName="国名5_41" ref="BJ1:BJ263" totalsRowShown="0" headerRowDxfId="886" dataDxfId="885">
  <autoFilter ref="BJ1:BJ263" xr:uid="{F0305D9C-2A0A-48ED-8241-E3FD8B4C027E}"/>
  <tableColumns count="1">
    <tableColumn id="1" xr3:uid="{9A37B93C-AAD2-49F2-BBD4-B110FAB441C4}" name="国名5" dataDxfId="884"/>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E6910C41-C9FF-43F4-AC20-76F002EFF42D}" name="国名5_42" displayName="国名5_42" ref="BK1:BK263" totalsRowShown="0" headerRowDxfId="883" dataDxfId="882">
  <autoFilter ref="BK1:BK263" xr:uid="{E6910C41-C9FF-43F4-AC20-76F002EFF42D}"/>
  <tableColumns count="1">
    <tableColumn id="1" xr3:uid="{F622915E-3C8E-48B5-8F9E-0EF159636970}" name="国名51" dataDxfId="881"/>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9E191BDE-9353-4EB3-8BD3-DED12D8D5838}" name="国名6" displayName="国名6" ref="Q1:Q260" totalsRowShown="0" headerRowDxfId="880" dataDxfId="879">
  <autoFilter ref="Q1:Q260" xr:uid="{9E191BDE-9353-4EB3-8BD3-DED12D8D5838}"/>
  <tableColumns count="1">
    <tableColumn id="1" xr3:uid="{56A6AFC4-3D22-4523-A2BC-BB8BD1A0DFFA}" name="国名6" dataDxfId="878"/>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6462BEDC-2D64-4F24-8130-87FC5B7E7AD2}" name="国名7" displayName="国名7" ref="R1:R263" totalsRowShown="0" headerRowDxfId="877" dataDxfId="876">
  <autoFilter ref="R1:R263" xr:uid="{6462BEDC-2D64-4F24-8130-87FC5B7E7AD2}"/>
  <tableColumns count="1">
    <tableColumn id="1" xr3:uid="{0B379C12-3484-412A-B220-56B4D2AA3A3C}" name="国名7" dataDxfId="87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38295F7-A14E-4892-98A1-6E36F8DADC8F}" name="性別" displayName="性別" ref="H1:H3" totalsRowShown="0">
  <autoFilter ref="H1:H3" xr:uid="{C38295F7-A14E-4892-98A1-6E36F8DADC8F}"/>
  <tableColumns count="1">
    <tableColumn id="1" xr3:uid="{38410DF3-9EEC-415C-AA1E-49A1645B7482}" name="性別"/>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8D5EBBD-D4C0-4560-AD98-5EEBDB9BFA9F}" name="招聘元企業との関係性21" displayName="招聘元企業との関係性21" ref="BL1:BL15" totalsRowShown="0" dataDxfId="874" dataCellStyle="標準_インドお伺い書">
  <autoFilter ref="BL1:BL15" xr:uid="{B8D5EBBD-D4C0-4560-AD98-5EEBDB9BFA9F}"/>
  <tableColumns count="1">
    <tableColumn id="1" xr3:uid="{ACD9C878-328F-4AB4-9746-537FB4A37084}" name="招聘元企業との関係性" dataDxfId="873" dataCellStyle="標準_インドお伺い書"/>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1DC0914-D135-4565-82EF-86B6CF281404}" name="招聘元企業との関係性2122" displayName="招聘元企業との関係性2122" ref="BM1:BM15" totalsRowShown="0" dataDxfId="872" dataCellStyle="標準_インドお伺い書">
  <autoFilter ref="BM1:BM15" xr:uid="{91DC0914-D135-4565-82EF-86B6CF281404}"/>
  <tableColumns count="1">
    <tableColumn id="1" xr3:uid="{BB137FDB-713B-4498-8AC5-BDB2E5357BF4}" name="招聘元企業との関係性" dataDxfId="871" dataCellStyle="標準_インドお伺い書"/>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1F3B8EB-EF37-48F6-9E3B-2E8C0FD004B7}" name="費用負担先との関係性25" displayName="費用負担先との関係性25" ref="BN1:BO5" totalsRowShown="0" dataDxfId="870" dataCellStyle="標準_インドお伺い書">
  <autoFilter ref="BN1:BO5" xr:uid="{31F3B8EB-EF37-48F6-9E3B-2E8C0FD004B7}"/>
  <tableColumns count="2">
    <tableColumn id="1" xr3:uid="{48F5A7D5-7EBD-4155-B2C5-FFB95B1F8C04}" name="費用負担先との関係性" dataDxfId="869" dataCellStyle="標準_インドお伺い書"/>
    <tableColumn id="2" xr3:uid="{6D355CDE-C690-4F4B-8F92-D2759542E974}" name="費用負担先との関係性2" dataDxfId="868" dataCellStyle="標準_インドお伺い書"/>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3EB681CA-BE14-4D7E-8F62-7DB2E9FD2134}" name="州" displayName="州" ref="A1:A36" totalsRowShown="0">
  <autoFilter ref="A1:A36" xr:uid="{8EF945ED-50C2-4649-BD7D-1D29568FEA61}"/>
  <tableColumns count="1">
    <tableColumn id="1" xr3:uid="{637E50E8-AC8C-48F6-B599-B7754B34BFE2}" name="州"/>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171DBCA7-C02C-45D6-A885-05C039E23023}" name="AnHui" displayName="AnHui" ref="B1:B17" totalsRowShown="0">
  <autoFilter ref="B1:B17" xr:uid="{E4428807-CCC3-45CD-866A-8B38276B6449}"/>
  <tableColumns count="1">
    <tableColumn id="1" xr3:uid="{5945E26E-913A-4D1D-AA4B-352E16501437}" name="AnHui"/>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839B8E71-E65A-43E1-A92A-0CD38D38F5E3}" name="BeiJing" displayName="BeiJing" ref="C1:C2" totalsRowShown="0">
  <autoFilter ref="C1:C2" xr:uid="{7AE93CAC-9A35-4860-ADD3-FC6423126EC3}"/>
  <tableColumns count="1">
    <tableColumn id="1" xr3:uid="{07B8A093-CC22-4295-B268-9F7CFF8F8C28}" name="BeiJing"/>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98559757-9AC6-48EE-912F-09341B95F42D}" name="ChongQing" displayName="ChongQing" ref="D1:D2" totalsRowShown="0">
  <autoFilter ref="D1:D2" xr:uid="{6DD103BC-E6D5-4AFA-AE62-DF8326353BAA}"/>
  <tableColumns count="1">
    <tableColumn id="1" xr3:uid="{2D5E363D-2BF5-4EC2-A765-FB944F9EB4B3}" name="ChongQing"/>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D492E170-F47F-43AA-8875-85992A530B78}" name="FuJian" displayName="FuJian" ref="E1:E10" totalsRowShown="0">
  <autoFilter ref="E1:E10" xr:uid="{EF20F03B-FC24-4A33-A0B1-61E1B216C414}"/>
  <tableColumns count="1">
    <tableColumn id="1" xr3:uid="{663CE628-C7F3-499D-B213-E1A43841F5A9}" name="FuJian"/>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1A48B56F-5D5A-43C7-9E9E-8FAC359F7321}" name="マカオ_MacaoChina" displayName="マカオ_MacaoChina" ref="AH1:AH2" totalsRowShown="0">
  <autoFilter ref="AH1:AH2" xr:uid="{9DDA5107-51EE-4452-85CE-CADD3FBB8F2B}"/>
  <tableColumns count="1">
    <tableColumn id="1" xr3:uid="{8ADAEB73-769C-4C36-A2FF-84956602F418}" name="マカオ_MacaoChina"/>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C8AE3136-CD75-4C9A-8574-0533A89D1C47}" name="香港_HongKongChina" displayName="香港_HongKongChina" ref="AG1:AG2" totalsRowShown="0">
  <autoFilter ref="AG1:AG2" xr:uid="{517B9C51-7190-4772-A128-FC280791A627}"/>
  <tableColumns count="1">
    <tableColumn id="1" xr3:uid="{954E8667-0812-4BFB-94DB-A5E61A57FD5C}" name="香港_HongKongChina"/>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485FBA4-1B55-4BBE-8384-2D0030A7AB59}" name="個人情報同意" displayName="個人情報同意" ref="D1:D3" totalsRowShown="0" dataCellStyle="標準_インドお伺い書">
  <autoFilter ref="D1:D3" xr:uid="{C485FBA4-1B55-4BBE-8384-2D0030A7AB59}"/>
  <tableColumns count="1">
    <tableColumn id="2" xr3:uid="{9C9B2194-6661-497A-A42E-45DF3E72ABAF}" name="個人情報同意" dataCellStyle="標準_インドお伺い書"/>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CCBE7F67-1FB6-4616-8E05-52DF31A96B96}" name="GanSu" displayName="GanSu" ref="F1:F15" totalsRowShown="0">
  <autoFilter ref="F1:F15" xr:uid="{FCB4D810-E154-403C-A88E-C39D328C78DA}"/>
  <tableColumns count="1">
    <tableColumn id="1" xr3:uid="{073C5C67-0BBC-48DE-BA54-18795E119A96}" name="GanSu"/>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C9E130D9-D43D-4B89-8DFC-6B140D6E6642}" name="GuangDong" displayName="GuangDong" ref="G1:G22" totalsRowShown="0">
  <autoFilter ref="G1:G22" xr:uid="{F1EF9186-08CC-44FB-A2C5-71D0E901F5EB}"/>
  <tableColumns count="1">
    <tableColumn id="1" xr3:uid="{7B0297AB-C4B0-4936-A3B8-6C37095BAE85}" name="GuangDong"/>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C0E1059A-3F2A-4D09-8FE7-D5196014E30C}" name="GuangXi" displayName="GuangXi" ref="H1:H15" totalsRowShown="0">
  <autoFilter ref="H1:H15" xr:uid="{0BA7AC04-9A6A-4CA0-B53F-C286D9F96E4F}"/>
  <tableColumns count="1">
    <tableColumn id="1" xr3:uid="{C6F485D9-9ED4-49F0-A552-0809D9299C85}" name="GuangXi"/>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E7E63469-13CF-483C-8994-108AF162BED5}" name="GuiZhou" displayName="GuiZhou" ref="I1:I10" totalsRowShown="0">
  <autoFilter ref="I1:I10" xr:uid="{D07FD1F9-279D-4C40-B59E-E7F82E0B6CA3}"/>
  <tableColumns count="1">
    <tableColumn id="1" xr3:uid="{86DE3C95-9CBD-450A-A9C3-32CE1EC68EBE}" name="GuiZhou"/>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461EDE9C-0DFC-4FEC-84EA-693DD1127073}" name="HaiNan" displayName="HaiNan" ref="J1:J20" totalsRowShown="0">
  <autoFilter ref="J1:J20" xr:uid="{4A902348-F703-490C-AC6C-759D804A5F57}"/>
  <tableColumns count="1">
    <tableColumn id="1" xr3:uid="{1D1AE316-69D2-4BC6-83A5-7486EF1BA9F6}" name="HaiNan"/>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18A3D9D7-E8DD-4B38-BB29-468A99870DEA}" name="HeBei" displayName="HeBei" ref="K1:K15" totalsRowShown="0">
  <autoFilter ref="K1:K15" xr:uid="{ACA7A97D-CDDD-4134-9558-92E339BC84A6}"/>
  <tableColumns count="1">
    <tableColumn id="1" xr3:uid="{17E69232-74C3-465E-87B8-C85F24CBF7E9}" name="HeBei"/>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2515EE43-EF2A-4B42-A443-42BA9107F160}" name="HeNan" displayName="HeNan" ref="L1:L18" totalsRowShown="0">
  <autoFilter ref="L1:L18" xr:uid="{573ED259-3380-4EF4-8489-0E46B5ADAFEA}"/>
  <tableColumns count="1">
    <tableColumn id="1" xr3:uid="{EE4DB47B-F2E8-47E0-8380-38FE741C83B6}" name="HeNan"/>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ED5B2464-8139-4A56-89A4-B8C8BFD7E178}" name="HeiLongJiang" displayName="HeiLongJiang" ref="M1:M14" totalsRowShown="0">
  <autoFilter ref="M1:M14" xr:uid="{BEDD694E-0245-4956-A1AF-612898E087D1}"/>
  <tableColumns count="1">
    <tableColumn id="1" xr3:uid="{EF90C290-8375-4201-BCED-96F8F6D5BB3A}" name="HeiLongJiang"/>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2A2CA4E0-BEE6-4120-B4FA-5C22900C07A8}" name="HuBei" displayName="HuBei" ref="N1:N18" totalsRowShown="0">
  <autoFilter ref="N1:N18" xr:uid="{ED4711A8-4E44-4432-9523-79621EB5D0DB}"/>
  <tableColumns count="1">
    <tableColumn id="1" xr3:uid="{6B55B1DA-6E9E-4DB8-8C7F-2E00487FB940}" name="HuBei"/>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DB74A267-4430-49EC-9002-B5DEB438B852}" name="HuNan" displayName="HuNan" ref="O1:O15" totalsRowShown="0">
  <autoFilter ref="O1:O15" xr:uid="{09D1AF1A-5246-4F73-B8C4-8465F167110D}"/>
  <tableColumns count="1">
    <tableColumn id="1" xr3:uid="{C819DDF8-E8C0-401E-B021-AA8F3395272C}" name="HuNa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5FA88E-4125-45B0-834C-A33606829979}" name="最終学歴" displayName="最終学歴" ref="U1:U5" totalsRowShown="0" dataCellStyle="標準_インドお伺い書">
  <autoFilter ref="U1:U5" xr:uid="{985FA88E-4125-45B0-834C-A33606829979}"/>
  <tableColumns count="1">
    <tableColumn id="1" xr3:uid="{E3B2F6BF-AA33-4354-A093-65CD4A111AED}" name="最終学歴" dataCellStyle="標準_インドお伺い書"/>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355F1930-20B3-46E6-911D-F1238BD13D40}" name="JiLin" displayName="JiLin" ref="P1:P10" totalsRowShown="0">
  <autoFilter ref="P1:P10" xr:uid="{AE95D034-D062-4E91-A360-1B7E8A7030A1}"/>
  <tableColumns count="1">
    <tableColumn id="1" xr3:uid="{F2AB76E5-B482-4048-B826-6ACE84E228F1}" name="JiLin"/>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BC1FA12C-B2C8-4FB1-8127-98E1F9E4B9C1}" name="JiangSu" displayName="JiangSu" ref="Q1:Q14" totalsRowShown="0">
  <autoFilter ref="Q1:Q14" xr:uid="{48737F55-1042-4FA4-8FA7-0662A846AEAC}"/>
  <tableColumns count="1">
    <tableColumn id="1" xr3:uid="{9D02A471-0779-4DB7-A51D-BA1DA2D81842}" name="JiangSu"/>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13144BD4-C578-47C4-8C91-81C3653DE649}" name="JiangXi" displayName="JiangXi" ref="R1:R12" totalsRowShown="0">
  <autoFilter ref="R1:R12" xr:uid="{A79282CD-B13C-44B4-9899-B0D29F540A46}"/>
  <tableColumns count="1">
    <tableColumn id="1" xr3:uid="{B54A5992-F02B-49AC-B002-122B8D0CBDDC}" name="JiangXi"/>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4EAEC460-7282-4FF0-BE21-3384536D622C}" name="LiaoNing" displayName="LiaoNing" ref="S1:S15" totalsRowShown="0">
  <autoFilter ref="S1:S15" xr:uid="{EC2DC660-C5E7-4E39-8522-94661FD429B0}"/>
  <tableColumns count="1">
    <tableColumn id="1" xr3:uid="{971C9FAE-4686-4FBE-BDB2-576163EC6CFD}" name="LiaoNing"/>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5CFDABCF-7FC9-4835-8273-54A6C610EB07}" name="NeiMengGu" displayName="NeiMengGu" ref="T1:T13" totalsRowShown="0">
  <autoFilter ref="T1:T13" xr:uid="{F140754A-1B54-4D41-85D9-DD41E5FADB5F}"/>
  <tableColumns count="1">
    <tableColumn id="1" xr3:uid="{0E714FE5-52A8-48A2-AAC1-01042F2059B3}" name="NeiMengGu"/>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1445BD12-4109-4F5C-B2AC-6B725E58BA62}" name="NingXia" displayName="NingXia" ref="U1:U6" totalsRowShown="0">
  <autoFilter ref="U1:U6" xr:uid="{B06445AE-F1B2-4785-B1D4-6ADE66BD1A36}"/>
  <tableColumns count="1">
    <tableColumn id="1" xr3:uid="{567329CF-A845-413D-ACFE-9F7D79201A00}" name="NingXia"/>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75ADCF40-FA11-4FFE-AF26-A1BFA8553619}" name="QingHai" displayName="QingHai" ref="V1:V9" totalsRowShown="0">
  <autoFilter ref="V1:V9" xr:uid="{560C337E-6BB9-45B4-A845-3AA17C023C0C}"/>
  <tableColumns count="1">
    <tableColumn id="1" xr3:uid="{34EBB11F-9847-41FB-B3D3-D9D14A06EB9E}" name="QingHai"/>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65E509C3-930B-48F2-94C1-13F9CA30F9AB}" name="ShaanXi" displayName="ShaanXi" ref="W1:W11" totalsRowShown="0">
  <autoFilter ref="W1:W11" xr:uid="{CB35C68A-30BD-47C9-B674-5926FD501DBA}"/>
  <tableColumns count="1">
    <tableColumn id="1" xr3:uid="{78588851-3811-4689-85CE-B3E2FD643EBC}" name="ShaanXi"/>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749E818E-008E-45F8-AE9B-604C74416155}" name="ShanDong" displayName="ShanDong" ref="X1:X18" totalsRowShown="0">
  <autoFilter ref="X1:X18" xr:uid="{7F3EE0DA-637E-486C-8C06-F5ED5D6144B4}"/>
  <tableColumns count="1">
    <tableColumn id="1" xr3:uid="{502B3872-4D73-4072-9B75-3F9351F89D8C}" name="ShanDong"/>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3939278A-CFF6-4C85-8B41-E6235CF37295}" name="ShanXi" displayName="ShanXi" ref="Y1:Y12" totalsRowShown="0">
  <autoFilter ref="Y1:Y12" xr:uid="{9A0C3C09-EAED-405C-996F-7D43F9C5BAE8}"/>
  <tableColumns count="1">
    <tableColumn id="1" xr3:uid="{1AEBB9FE-AA45-4384-BBC1-182F4E3C72C1}" name="ShanXi"/>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1DD2D0B-4110-4095-9E07-4AEE72610807}" name="申請タイプ" displayName="申請タイプ" ref="AB1:AB3" totalsRowShown="0" dataCellStyle="標準_インドお伺い書">
  <autoFilter ref="AB1:AB3" xr:uid="{51DD2D0B-4110-4095-9E07-4AEE72610807}"/>
  <tableColumns count="1">
    <tableColumn id="1" xr3:uid="{4D164618-CA51-406A-9285-3EB30D8DC526}" name="申請タイプ" dataCellStyle="標準_インドお伺い書"/>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819ABE1D-3FDA-435B-9363-1A62EC002903}" name="ShangHai" displayName="ShangHai" ref="Z1:Z2" totalsRowShown="0">
  <autoFilter ref="Z1:Z2" xr:uid="{83BADE67-CAA1-4B4C-A4A5-BDCF79D01053}"/>
  <tableColumns count="1">
    <tableColumn id="1" xr3:uid="{806BB4D3-FAAB-49CC-85D6-AA6C027789B9}" name="ShangHai"/>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BA28FCA5-34C4-45E8-A76A-EFD9AC81A98E}" name="SiChuan" displayName="SiChuan" ref="AA1:AA22" totalsRowShown="0">
  <autoFilter ref="AA1:AA22" xr:uid="{F9C165EB-A288-48DC-9E4E-94C14A2DDDB9}"/>
  <tableColumns count="1">
    <tableColumn id="1" xr3:uid="{7DECE1DF-5BF5-4B05-ADE7-F26E922DFC2B}" name="SiChuan"/>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C6DEEF45-8FC6-4267-B4A7-65CA0D3D476E}" name="TianJin" displayName="TianJin" ref="AB1:AB2" totalsRowShown="0">
  <autoFilter ref="AB1:AB2" xr:uid="{41F63E45-A149-4DF5-A6A5-EBEF2BC0E890}"/>
  <tableColumns count="1">
    <tableColumn id="1" xr3:uid="{512D27C2-1D86-4FBA-BE01-07C01890467A}" name="TianJin"/>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325AF9E8-6BE6-4A52-B648-8FD05E67C1D7}" name="XiZang" displayName="XiZang" ref="AC1:AC8" totalsRowShown="0">
  <autoFilter ref="AC1:AC8" xr:uid="{741AFCB0-71F8-4975-802C-27C322986739}"/>
  <tableColumns count="1">
    <tableColumn id="1" xr3:uid="{CABCCE31-4B0F-4D02-A5D7-C067987D8949}" name="XiZang"/>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45E39756-2606-410D-B376-4E6435E1148E}" name="XinJiang" displayName="XinJiang" ref="AD1:AD15" totalsRowShown="0">
  <autoFilter ref="AD1:AD15" xr:uid="{39266C5D-170E-4204-B9AF-6C6527A4B0F5}"/>
  <tableColumns count="1">
    <tableColumn id="1" xr3:uid="{BCEB9028-6861-48A6-9485-26600E2CBDE2}" name="XinJiang"/>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BF1E0444-CED8-4E58-82DE-791B354B11ED}" name="YunNan" displayName="YunNan" ref="AE1:AE17" totalsRowShown="0">
  <autoFilter ref="AE1:AE17" xr:uid="{1F2FA818-6F72-4E02-8612-63406CA4593A}"/>
  <tableColumns count="1">
    <tableColumn id="1" xr3:uid="{D9465BF4-7A74-42FD-9CF2-7D63ADF77838}" name="YunNan"/>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5CA16DCC-F44F-41FB-A13C-C6AEF9A7F17B}" name="ZheJiang" displayName="ZheJiang" ref="AF1:AF12" totalsRowShown="0">
  <autoFilter ref="AF1:AF12" xr:uid="{7B5C5DF5-8532-4E53-B9CB-D7FBAB76BBC4}"/>
  <tableColumns count="1">
    <tableColumn id="1" xr3:uid="{94A2D253-2F9B-41AE-B9EB-CDC41C6171A1}" name="ZheJiang"/>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4" xr:uid="{7A287FBC-5168-4A6C-A2D3-97AD540B28DA}" name="台湾_TaiwanChina" displayName="台湾_TaiwanChina" ref="AI1:AI2" totalsRowShown="0">
  <autoFilter ref="AI1:AI2" xr:uid="{7A287FBC-5168-4A6C-A2D3-97AD540B28DA}"/>
  <tableColumns count="1">
    <tableColumn id="1" xr3:uid="{9C849E50-51BD-4D6C-95B9-058C1DC04DFA}" name="台湾_TaiwanChina"/>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2CFD822-EC9F-4494-BD02-482761267E99}" name="都市名" displayName="都市名" ref="B2:B364" totalsRowShown="0">
  <autoFilter ref="B2:B364" xr:uid="{53740550-1C1A-4B9E-A41F-CFDCB5121054}"/>
  <sortState xmlns:xlrd2="http://schemas.microsoft.com/office/spreadsheetml/2017/richdata2" ref="B3:B363">
    <sortCondition ref="B2:B363"/>
  </sortState>
  <tableColumns count="1">
    <tableColumn id="1" xr3:uid="{4A27D37B-B0E6-4BEF-B9A8-7723FBE0B221}" name="都市名"/>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2EB82844-9EAD-4378-A9D8-5414C4F68AA1}" name="Anqing" displayName="Anqing" ref="C2:C12" totalsRowShown="0">
  <autoFilter ref="C2:C12" xr:uid="{9F0FBBCE-3C5D-429E-B5EA-B48E739AF023}"/>
  <tableColumns count="1">
    <tableColumn id="1" xr3:uid="{1665334E-C0D5-4CBB-B5C7-B88E1D56343A}" name="Anqing"/>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2242C9A-38EF-4B37-8333-2F513A775879}" name="月" displayName="月" ref="F1:F13" totalsRowShown="0" dataDxfId="932">
  <autoFilter ref="F1:F13" xr:uid="{62242C9A-38EF-4B37-8333-2F513A775879}"/>
  <tableColumns count="1">
    <tableColumn id="1" xr3:uid="{333553FF-35F6-4D7D-846D-2FE0A1BCCABA}" name="月" dataDxfId="931"/>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E11B3A66-95A5-411F-B1AE-5E8160F7A7BC}" name="Bengbu" displayName="Bengbu" ref="D2:D9" totalsRowShown="0">
  <autoFilter ref="D2:D9" xr:uid="{1EFF5CD4-E244-4FB2-8CC4-95F880F949DC}"/>
  <tableColumns count="1">
    <tableColumn id="1" xr3:uid="{09A2EF61-CA07-4FB7-8F0E-E664C125A19D}" name="Bengbu"/>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1D959603-C539-41FD-B633-718D031EF1DA}" name="Bozhou" displayName="Bozhou" ref="E2:E6" totalsRowShown="0">
  <autoFilter ref="E2:E6" xr:uid="{E225E117-FD13-40EB-BA27-EADDB957EBF1}"/>
  <tableColumns count="1">
    <tableColumn id="1" xr3:uid="{E0B939E5-BF57-48C4-9884-768E1B8E55BF}" name="Bozhou"/>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4DC98BCE-BF7B-4240-AE44-AED9C5207683}" name="Chizhou" displayName="Chizhou" ref="F2:F6" totalsRowShown="0">
  <autoFilter ref="F2:F6" xr:uid="{30910487-FB51-443D-A1EA-9D72FA5411B1}"/>
  <tableColumns count="1">
    <tableColumn id="1" xr3:uid="{A5D2D3FB-A8BE-4398-AA5E-FC4D241B9C0A}" name="Chizhou"/>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CBEF433D-8749-483B-93CF-55291B08FC64}" name="Chuzhou" displayName="Chuzhou" ref="G2:G10" totalsRowShown="0">
  <autoFilter ref="G2:G10" xr:uid="{0CB50842-6245-47F4-A5D7-187718636D7B}"/>
  <tableColumns count="1">
    <tableColumn id="1" xr3:uid="{04319614-BBB0-47E6-A2B2-05217BB71ACA}" name="Chuzhou"/>
  </tableColumns>
  <tableStyleInfo name="TableStyleMedium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D4E82C90-A4BA-4598-9587-12B93ADEAE68}" name="Fuyang" displayName="Fuyang" ref="H2:H10" totalsRowShown="0">
  <autoFilter ref="H2:H10" xr:uid="{15CA78D1-1190-4907-9497-6A335337BB79}"/>
  <tableColumns count="1">
    <tableColumn id="1" xr3:uid="{1EAACAB9-252D-4015-B698-39FD84A51DCF}" name="Fuyang"/>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CA6569C1-7821-42BC-9E55-AF99611AEC15}" name="Hefei" displayName="Hefei" ref="I2:I11" totalsRowShown="0">
  <autoFilter ref="I2:I11" xr:uid="{3C42E337-22D0-4D0F-ACB3-DD3B1F1C71B9}"/>
  <tableColumns count="1">
    <tableColumn id="1" xr3:uid="{48AF28A7-3E22-494B-A19E-74AB68FE8679}" name="Hefei"/>
  </tableColumns>
  <tableStyleInfo name="TableStyleMedium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D704A4D1-2235-4977-9BCC-0400122D0B9E}" name="Huaibei" displayName="Huaibei" ref="J2:J6" totalsRowShown="0">
  <autoFilter ref="J2:J6" xr:uid="{600EB1DE-145A-4832-8307-0FD77B24CDA7}"/>
  <tableColumns count="1">
    <tableColumn id="1" xr3:uid="{B7829020-6409-4CFA-937F-B33AC95B68FE}" name="Huaibei"/>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552E3AA5-9152-4DC2-A90D-3ED22C5E5763}" name="Huainan" displayName="Huainan" ref="K2:K9" totalsRowShown="0">
  <autoFilter ref="K2:K9" xr:uid="{C3AADC4A-DC7B-4289-A61B-B08746516806}"/>
  <tableColumns count="1">
    <tableColumn id="1" xr3:uid="{BBEF22EC-8C8A-45CD-95EB-177C9A092753}" name="Huainan"/>
  </tableColumns>
  <tableStyleInfo name="TableStyleMedium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75120EFF-40C0-4977-A56F-9F393B82835B}" name="Huangshan" displayName="Huangshan" ref="L2:L9" totalsRowShown="0">
  <autoFilter ref="L2:L9" xr:uid="{7BBB31D3-DF66-44F4-92F9-86E5C97F37DF}"/>
  <tableColumns count="1">
    <tableColumn id="1" xr3:uid="{DFF0AF3F-C5E1-4A43-9EB4-9B12A03B0908}" name="Huangshan"/>
  </tableColumns>
  <tableStyleInfo name="TableStyleMedium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F26AC01-55DA-4597-8683-795EE5B0A864}" name="Luan" displayName="Luan" ref="M2:M9" totalsRowShown="0">
  <autoFilter ref="M2:M9" xr:uid="{4636C59E-CA6E-4AA2-BB0A-DA0B674CD1BD}"/>
  <tableColumns count="1">
    <tableColumn id="1" xr3:uid="{87421874-A68B-4E61-8F29-B3979A82B6E5}" name="Luan"/>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table" Target="../tables/table60.xml"/><Relationship Id="rId13" Type="http://schemas.openxmlformats.org/officeDocument/2006/relationships/table" Target="../tables/table65.xml"/><Relationship Id="rId18" Type="http://schemas.openxmlformats.org/officeDocument/2006/relationships/table" Target="../tables/table70.xml"/><Relationship Id="rId26" Type="http://schemas.openxmlformats.org/officeDocument/2006/relationships/table" Target="../tables/table78.xml"/><Relationship Id="rId3" Type="http://schemas.openxmlformats.org/officeDocument/2006/relationships/table" Target="../tables/table55.xml"/><Relationship Id="rId21" Type="http://schemas.openxmlformats.org/officeDocument/2006/relationships/table" Target="../tables/table73.xml"/><Relationship Id="rId34" Type="http://schemas.openxmlformats.org/officeDocument/2006/relationships/table" Target="../tables/table86.xml"/><Relationship Id="rId7" Type="http://schemas.openxmlformats.org/officeDocument/2006/relationships/table" Target="../tables/table59.xml"/><Relationship Id="rId12" Type="http://schemas.openxmlformats.org/officeDocument/2006/relationships/table" Target="../tables/table64.xml"/><Relationship Id="rId17" Type="http://schemas.openxmlformats.org/officeDocument/2006/relationships/table" Target="../tables/table69.xml"/><Relationship Id="rId25" Type="http://schemas.openxmlformats.org/officeDocument/2006/relationships/table" Target="../tables/table77.xml"/><Relationship Id="rId33" Type="http://schemas.openxmlformats.org/officeDocument/2006/relationships/table" Target="../tables/table85.xml"/><Relationship Id="rId2" Type="http://schemas.openxmlformats.org/officeDocument/2006/relationships/table" Target="../tables/table54.xml"/><Relationship Id="rId16" Type="http://schemas.openxmlformats.org/officeDocument/2006/relationships/table" Target="../tables/table68.xml"/><Relationship Id="rId20" Type="http://schemas.openxmlformats.org/officeDocument/2006/relationships/table" Target="../tables/table72.xml"/><Relationship Id="rId29" Type="http://schemas.openxmlformats.org/officeDocument/2006/relationships/table" Target="../tables/table81.xml"/><Relationship Id="rId1" Type="http://schemas.openxmlformats.org/officeDocument/2006/relationships/table" Target="../tables/table53.xml"/><Relationship Id="rId6" Type="http://schemas.openxmlformats.org/officeDocument/2006/relationships/table" Target="../tables/table58.xml"/><Relationship Id="rId11" Type="http://schemas.openxmlformats.org/officeDocument/2006/relationships/table" Target="../tables/table63.xml"/><Relationship Id="rId24" Type="http://schemas.openxmlformats.org/officeDocument/2006/relationships/table" Target="../tables/table76.xml"/><Relationship Id="rId32" Type="http://schemas.openxmlformats.org/officeDocument/2006/relationships/table" Target="../tables/table84.xml"/><Relationship Id="rId5" Type="http://schemas.openxmlformats.org/officeDocument/2006/relationships/table" Target="../tables/table57.xml"/><Relationship Id="rId15" Type="http://schemas.openxmlformats.org/officeDocument/2006/relationships/table" Target="../tables/table67.xml"/><Relationship Id="rId23" Type="http://schemas.openxmlformats.org/officeDocument/2006/relationships/table" Target="../tables/table75.xml"/><Relationship Id="rId28" Type="http://schemas.openxmlformats.org/officeDocument/2006/relationships/table" Target="../tables/table80.xml"/><Relationship Id="rId10" Type="http://schemas.openxmlformats.org/officeDocument/2006/relationships/table" Target="../tables/table62.xml"/><Relationship Id="rId19" Type="http://schemas.openxmlformats.org/officeDocument/2006/relationships/table" Target="../tables/table71.xml"/><Relationship Id="rId31" Type="http://schemas.openxmlformats.org/officeDocument/2006/relationships/table" Target="../tables/table83.xml"/><Relationship Id="rId4" Type="http://schemas.openxmlformats.org/officeDocument/2006/relationships/table" Target="../tables/table56.xml"/><Relationship Id="rId9" Type="http://schemas.openxmlformats.org/officeDocument/2006/relationships/table" Target="../tables/table61.xml"/><Relationship Id="rId14" Type="http://schemas.openxmlformats.org/officeDocument/2006/relationships/table" Target="../tables/table66.xml"/><Relationship Id="rId22" Type="http://schemas.openxmlformats.org/officeDocument/2006/relationships/table" Target="../tables/table74.xml"/><Relationship Id="rId27" Type="http://schemas.openxmlformats.org/officeDocument/2006/relationships/table" Target="../tables/table79.xml"/><Relationship Id="rId30" Type="http://schemas.openxmlformats.org/officeDocument/2006/relationships/table" Target="../tables/table82.xml"/><Relationship Id="rId35" Type="http://schemas.openxmlformats.org/officeDocument/2006/relationships/table" Target="../tables/table87.xml"/></Relationships>
</file>

<file path=xl/worksheets/_rels/sheet11.xml.rels><?xml version="1.0" encoding="UTF-8" standalone="yes"?>
<Relationships xmlns="http://schemas.openxmlformats.org/package/2006/relationships"><Relationship Id="rId117" Type="http://schemas.openxmlformats.org/officeDocument/2006/relationships/table" Target="../tables/table204.xml"/><Relationship Id="rId299" Type="http://schemas.openxmlformats.org/officeDocument/2006/relationships/table" Target="../tables/table386.xml"/><Relationship Id="rId303" Type="http://schemas.openxmlformats.org/officeDocument/2006/relationships/table" Target="../tables/table390.xml"/><Relationship Id="rId21" Type="http://schemas.openxmlformats.org/officeDocument/2006/relationships/table" Target="../tables/table108.xml"/><Relationship Id="rId42" Type="http://schemas.openxmlformats.org/officeDocument/2006/relationships/table" Target="../tables/table129.xml"/><Relationship Id="rId63" Type="http://schemas.openxmlformats.org/officeDocument/2006/relationships/table" Target="../tables/table150.xml"/><Relationship Id="rId84" Type="http://schemas.openxmlformats.org/officeDocument/2006/relationships/table" Target="../tables/table171.xml"/><Relationship Id="rId138" Type="http://schemas.openxmlformats.org/officeDocument/2006/relationships/table" Target="../tables/table225.xml"/><Relationship Id="rId159" Type="http://schemas.openxmlformats.org/officeDocument/2006/relationships/table" Target="../tables/table246.xml"/><Relationship Id="rId324" Type="http://schemas.openxmlformats.org/officeDocument/2006/relationships/table" Target="../tables/table411.xml"/><Relationship Id="rId345" Type="http://schemas.openxmlformats.org/officeDocument/2006/relationships/table" Target="../tables/table432.xml"/><Relationship Id="rId170" Type="http://schemas.openxmlformats.org/officeDocument/2006/relationships/table" Target="../tables/table257.xml"/><Relationship Id="rId191" Type="http://schemas.openxmlformats.org/officeDocument/2006/relationships/table" Target="../tables/table278.xml"/><Relationship Id="rId205" Type="http://schemas.openxmlformats.org/officeDocument/2006/relationships/table" Target="../tables/table292.xml"/><Relationship Id="rId226" Type="http://schemas.openxmlformats.org/officeDocument/2006/relationships/table" Target="../tables/table313.xml"/><Relationship Id="rId247" Type="http://schemas.openxmlformats.org/officeDocument/2006/relationships/table" Target="../tables/table334.xml"/><Relationship Id="rId107" Type="http://schemas.openxmlformats.org/officeDocument/2006/relationships/table" Target="../tables/table194.xml"/><Relationship Id="rId268" Type="http://schemas.openxmlformats.org/officeDocument/2006/relationships/table" Target="../tables/table355.xml"/><Relationship Id="rId289" Type="http://schemas.openxmlformats.org/officeDocument/2006/relationships/table" Target="../tables/table376.xml"/><Relationship Id="rId11" Type="http://schemas.openxmlformats.org/officeDocument/2006/relationships/table" Target="../tables/table98.xml"/><Relationship Id="rId32" Type="http://schemas.openxmlformats.org/officeDocument/2006/relationships/table" Target="../tables/table119.xml"/><Relationship Id="rId53" Type="http://schemas.openxmlformats.org/officeDocument/2006/relationships/table" Target="../tables/table140.xml"/><Relationship Id="rId74" Type="http://schemas.openxmlformats.org/officeDocument/2006/relationships/table" Target="../tables/table161.xml"/><Relationship Id="rId128" Type="http://schemas.openxmlformats.org/officeDocument/2006/relationships/table" Target="../tables/table215.xml"/><Relationship Id="rId149" Type="http://schemas.openxmlformats.org/officeDocument/2006/relationships/table" Target="../tables/table236.xml"/><Relationship Id="rId314" Type="http://schemas.openxmlformats.org/officeDocument/2006/relationships/table" Target="../tables/table401.xml"/><Relationship Id="rId335" Type="http://schemas.openxmlformats.org/officeDocument/2006/relationships/table" Target="../tables/table422.xml"/><Relationship Id="rId356" Type="http://schemas.openxmlformats.org/officeDocument/2006/relationships/table" Target="../tables/table443.xml"/><Relationship Id="rId5" Type="http://schemas.openxmlformats.org/officeDocument/2006/relationships/table" Target="../tables/table92.xml"/><Relationship Id="rId95" Type="http://schemas.openxmlformats.org/officeDocument/2006/relationships/table" Target="../tables/table182.xml"/><Relationship Id="rId160" Type="http://schemas.openxmlformats.org/officeDocument/2006/relationships/table" Target="../tables/table247.xml"/><Relationship Id="rId181" Type="http://schemas.openxmlformats.org/officeDocument/2006/relationships/table" Target="../tables/table268.xml"/><Relationship Id="rId216" Type="http://schemas.openxmlformats.org/officeDocument/2006/relationships/table" Target="../tables/table303.xml"/><Relationship Id="rId237" Type="http://schemas.openxmlformats.org/officeDocument/2006/relationships/table" Target="../tables/table324.xml"/><Relationship Id="rId258" Type="http://schemas.openxmlformats.org/officeDocument/2006/relationships/table" Target="../tables/table345.xml"/><Relationship Id="rId279" Type="http://schemas.openxmlformats.org/officeDocument/2006/relationships/table" Target="../tables/table366.xml"/><Relationship Id="rId22" Type="http://schemas.openxmlformats.org/officeDocument/2006/relationships/table" Target="../tables/table109.xml"/><Relationship Id="rId43" Type="http://schemas.openxmlformats.org/officeDocument/2006/relationships/table" Target="../tables/table130.xml"/><Relationship Id="rId64" Type="http://schemas.openxmlformats.org/officeDocument/2006/relationships/table" Target="../tables/table151.xml"/><Relationship Id="rId118" Type="http://schemas.openxmlformats.org/officeDocument/2006/relationships/table" Target="../tables/table205.xml"/><Relationship Id="rId139" Type="http://schemas.openxmlformats.org/officeDocument/2006/relationships/table" Target="../tables/table226.xml"/><Relationship Id="rId290" Type="http://schemas.openxmlformats.org/officeDocument/2006/relationships/table" Target="../tables/table377.xml"/><Relationship Id="rId304" Type="http://schemas.openxmlformats.org/officeDocument/2006/relationships/table" Target="../tables/table391.xml"/><Relationship Id="rId325" Type="http://schemas.openxmlformats.org/officeDocument/2006/relationships/table" Target="../tables/table412.xml"/><Relationship Id="rId346" Type="http://schemas.openxmlformats.org/officeDocument/2006/relationships/table" Target="../tables/table433.xml"/><Relationship Id="rId85" Type="http://schemas.openxmlformats.org/officeDocument/2006/relationships/table" Target="../tables/table172.xml"/><Relationship Id="rId150" Type="http://schemas.openxmlformats.org/officeDocument/2006/relationships/table" Target="../tables/table237.xml"/><Relationship Id="rId171" Type="http://schemas.openxmlformats.org/officeDocument/2006/relationships/table" Target="../tables/table258.xml"/><Relationship Id="rId192" Type="http://schemas.openxmlformats.org/officeDocument/2006/relationships/table" Target="../tables/table279.xml"/><Relationship Id="rId206" Type="http://schemas.openxmlformats.org/officeDocument/2006/relationships/table" Target="../tables/table293.xml"/><Relationship Id="rId227" Type="http://schemas.openxmlformats.org/officeDocument/2006/relationships/table" Target="../tables/table314.xml"/><Relationship Id="rId248" Type="http://schemas.openxmlformats.org/officeDocument/2006/relationships/table" Target="../tables/table335.xml"/><Relationship Id="rId269" Type="http://schemas.openxmlformats.org/officeDocument/2006/relationships/table" Target="../tables/table356.xml"/><Relationship Id="rId12" Type="http://schemas.openxmlformats.org/officeDocument/2006/relationships/table" Target="../tables/table99.xml"/><Relationship Id="rId33" Type="http://schemas.openxmlformats.org/officeDocument/2006/relationships/table" Target="../tables/table120.xml"/><Relationship Id="rId108" Type="http://schemas.openxmlformats.org/officeDocument/2006/relationships/table" Target="../tables/table195.xml"/><Relationship Id="rId129" Type="http://schemas.openxmlformats.org/officeDocument/2006/relationships/table" Target="../tables/table216.xml"/><Relationship Id="rId280" Type="http://schemas.openxmlformats.org/officeDocument/2006/relationships/table" Target="../tables/table367.xml"/><Relationship Id="rId315" Type="http://schemas.openxmlformats.org/officeDocument/2006/relationships/table" Target="../tables/table402.xml"/><Relationship Id="rId336" Type="http://schemas.openxmlformats.org/officeDocument/2006/relationships/table" Target="../tables/table423.xml"/><Relationship Id="rId357" Type="http://schemas.openxmlformats.org/officeDocument/2006/relationships/table" Target="../tables/table444.xml"/><Relationship Id="rId54" Type="http://schemas.openxmlformats.org/officeDocument/2006/relationships/table" Target="../tables/table141.xml"/><Relationship Id="rId75" Type="http://schemas.openxmlformats.org/officeDocument/2006/relationships/table" Target="../tables/table162.xml"/><Relationship Id="rId96" Type="http://schemas.openxmlformats.org/officeDocument/2006/relationships/table" Target="../tables/table183.xml"/><Relationship Id="rId140" Type="http://schemas.openxmlformats.org/officeDocument/2006/relationships/table" Target="../tables/table227.xml"/><Relationship Id="rId161" Type="http://schemas.openxmlformats.org/officeDocument/2006/relationships/table" Target="../tables/table248.xml"/><Relationship Id="rId182" Type="http://schemas.openxmlformats.org/officeDocument/2006/relationships/table" Target="../tables/table269.xml"/><Relationship Id="rId217" Type="http://schemas.openxmlformats.org/officeDocument/2006/relationships/table" Target="../tables/table304.xml"/><Relationship Id="rId6" Type="http://schemas.openxmlformats.org/officeDocument/2006/relationships/table" Target="../tables/table93.xml"/><Relationship Id="rId238" Type="http://schemas.openxmlformats.org/officeDocument/2006/relationships/table" Target="../tables/table325.xml"/><Relationship Id="rId259" Type="http://schemas.openxmlformats.org/officeDocument/2006/relationships/table" Target="../tables/table346.xml"/><Relationship Id="rId23" Type="http://schemas.openxmlformats.org/officeDocument/2006/relationships/table" Target="../tables/table110.xml"/><Relationship Id="rId119" Type="http://schemas.openxmlformats.org/officeDocument/2006/relationships/table" Target="../tables/table206.xml"/><Relationship Id="rId270" Type="http://schemas.openxmlformats.org/officeDocument/2006/relationships/table" Target="../tables/table357.xml"/><Relationship Id="rId291" Type="http://schemas.openxmlformats.org/officeDocument/2006/relationships/table" Target="../tables/table378.xml"/><Relationship Id="rId305" Type="http://schemas.openxmlformats.org/officeDocument/2006/relationships/table" Target="../tables/table392.xml"/><Relationship Id="rId326" Type="http://schemas.openxmlformats.org/officeDocument/2006/relationships/table" Target="../tables/table413.xml"/><Relationship Id="rId347" Type="http://schemas.openxmlformats.org/officeDocument/2006/relationships/table" Target="../tables/table434.xml"/><Relationship Id="rId44" Type="http://schemas.openxmlformats.org/officeDocument/2006/relationships/table" Target="../tables/table131.xml"/><Relationship Id="rId65" Type="http://schemas.openxmlformats.org/officeDocument/2006/relationships/table" Target="../tables/table152.xml"/><Relationship Id="rId86" Type="http://schemas.openxmlformats.org/officeDocument/2006/relationships/table" Target="../tables/table173.xml"/><Relationship Id="rId130" Type="http://schemas.openxmlformats.org/officeDocument/2006/relationships/table" Target="../tables/table217.xml"/><Relationship Id="rId151" Type="http://schemas.openxmlformats.org/officeDocument/2006/relationships/table" Target="../tables/table238.xml"/><Relationship Id="rId172" Type="http://schemas.openxmlformats.org/officeDocument/2006/relationships/table" Target="../tables/table259.xml"/><Relationship Id="rId193" Type="http://schemas.openxmlformats.org/officeDocument/2006/relationships/table" Target="../tables/table280.xml"/><Relationship Id="rId207" Type="http://schemas.openxmlformats.org/officeDocument/2006/relationships/table" Target="../tables/table294.xml"/><Relationship Id="rId228" Type="http://schemas.openxmlformats.org/officeDocument/2006/relationships/table" Target="../tables/table315.xml"/><Relationship Id="rId249" Type="http://schemas.openxmlformats.org/officeDocument/2006/relationships/table" Target="../tables/table336.xml"/><Relationship Id="rId13" Type="http://schemas.openxmlformats.org/officeDocument/2006/relationships/table" Target="../tables/table100.xml"/><Relationship Id="rId109" Type="http://schemas.openxmlformats.org/officeDocument/2006/relationships/table" Target="../tables/table196.xml"/><Relationship Id="rId260" Type="http://schemas.openxmlformats.org/officeDocument/2006/relationships/table" Target="../tables/table347.xml"/><Relationship Id="rId281" Type="http://schemas.openxmlformats.org/officeDocument/2006/relationships/table" Target="../tables/table368.xml"/><Relationship Id="rId316" Type="http://schemas.openxmlformats.org/officeDocument/2006/relationships/table" Target="../tables/table403.xml"/><Relationship Id="rId337" Type="http://schemas.openxmlformats.org/officeDocument/2006/relationships/table" Target="../tables/table424.xml"/><Relationship Id="rId34" Type="http://schemas.openxmlformats.org/officeDocument/2006/relationships/table" Target="../tables/table121.xml"/><Relationship Id="rId55" Type="http://schemas.openxmlformats.org/officeDocument/2006/relationships/table" Target="../tables/table142.xml"/><Relationship Id="rId76" Type="http://schemas.openxmlformats.org/officeDocument/2006/relationships/table" Target="../tables/table163.xml"/><Relationship Id="rId97" Type="http://schemas.openxmlformats.org/officeDocument/2006/relationships/table" Target="../tables/table184.xml"/><Relationship Id="rId120" Type="http://schemas.openxmlformats.org/officeDocument/2006/relationships/table" Target="../tables/table207.xml"/><Relationship Id="rId141" Type="http://schemas.openxmlformats.org/officeDocument/2006/relationships/table" Target="../tables/table228.xml"/><Relationship Id="rId358" Type="http://schemas.openxmlformats.org/officeDocument/2006/relationships/table" Target="../tables/table445.xml"/><Relationship Id="rId7" Type="http://schemas.openxmlformats.org/officeDocument/2006/relationships/table" Target="../tables/table94.xml"/><Relationship Id="rId162" Type="http://schemas.openxmlformats.org/officeDocument/2006/relationships/table" Target="../tables/table249.xml"/><Relationship Id="rId183" Type="http://schemas.openxmlformats.org/officeDocument/2006/relationships/table" Target="../tables/table270.xml"/><Relationship Id="rId218" Type="http://schemas.openxmlformats.org/officeDocument/2006/relationships/table" Target="../tables/table305.xml"/><Relationship Id="rId239" Type="http://schemas.openxmlformats.org/officeDocument/2006/relationships/table" Target="../tables/table326.xml"/><Relationship Id="rId250" Type="http://schemas.openxmlformats.org/officeDocument/2006/relationships/table" Target="../tables/table337.xml"/><Relationship Id="rId271" Type="http://schemas.openxmlformats.org/officeDocument/2006/relationships/table" Target="../tables/table358.xml"/><Relationship Id="rId292" Type="http://schemas.openxmlformats.org/officeDocument/2006/relationships/table" Target="../tables/table379.xml"/><Relationship Id="rId306" Type="http://schemas.openxmlformats.org/officeDocument/2006/relationships/table" Target="../tables/table393.xml"/><Relationship Id="rId24" Type="http://schemas.openxmlformats.org/officeDocument/2006/relationships/table" Target="../tables/table111.xml"/><Relationship Id="rId45" Type="http://schemas.openxmlformats.org/officeDocument/2006/relationships/table" Target="../tables/table132.xml"/><Relationship Id="rId66" Type="http://schemas.openxmlformats.org/officeDocument/2006/relationships/table" Target="../tables/table153.xml"/><Relationship Id="rId87" Type="http://schemas.openxmlformats.org/officeDocument/2006/relationships/table" Target="../tables/table174.xml"/><Relationship Id="rId110" Type="http://schemas.openxmlformats.org/officeDocument/2006/relationships/table" Target="../tables/table197.xml"/><Relationship Id="rId131" Type="http://schemas.openxmlformats.org/officeDocument/2006/relationships/table" Target="../tables/table218.xml"/><Relationship Id="rId327" Type="http://schemas.openxmlformats.org/officeDocument/2006/relationships/table" Target="../tables/table414.xml"/><Relationship Id="rId348" Type="http://schemas.openxmlformats.org/officeDocument/2006/relationships/table" Target="../tables/table435.xml"/><Relationship Id="rId152" Type="http://schemas.openxmlformats.org/officeDocument/2006/relationships/table" Target="../tables/table239.xml"/><Relationship Id="rId173" Type="http://schemas.openxmlformats.org/officeDocument/2006/relationships/table" Target="../tables/table260.xml"/><Relationship Id="rId194" Type="http://schemas.openxmlformats.org/officeDocument/2006/relationships/table" Target="../tables/table281.xml"/><Relationship Id="rId208" Type="http://schemas.openxmlformats.org/officeDocument/2006/relationships/table" Target="../tables/table295.xml"/><Relationship Id="rId229" Type="http://schemas.openxmlformats.org/officeDocument/2006/relationships/table" Target="../tables/table316.xml"/><Relationship Id="rId240" Type="http://schemas.openxmlformats.org/officeDocument/2006/relationships/table" Target="../tables/table327.xml"/><Relationship Id="rId261" Type="http://schemas.openxmlformats.org/officeDocument/2006/relationships/table" Target="../tables/table348.xml"/><Relationship Id="rId14" Type="http://schemas.openxmlformats.org/officeDocument/2006/relationships/table" Target="../tables/table101.xml"/><Relationship Id="rId35" Type="http://schemas.openxmlformats.org/officeDocument/2006/relationships/table" Target="../tables/table122.xml"/><Relationship Id="rId56" Type="http://schemas.openxmlformats.org/officeDocument/2006/relationships/table" Target="../tables/table143.xml"/><Relationship Id="rId77" Type="http://schemas.openxmlformats.org/officeDocument/2006/relationships/table" Target="../tables/table164.xml"/><Relationship Id="rId100" Type="http://schemas.openxmlformats.org/officeDocument/2006/relationships/table" Target="../tables/table187.xml"/><Relationship Id="rId282" Type="http://schemas.openxmlformats.org/officeDocument/2006/relationships/table" Target="../tables/table369.xml"/><Relationship Id="rId317" Type="http://schemas.openxmlformats.org/officeDocument/2006/relationships/table" Target="../tables/table404.xml"/><Relationship Id="rId338" Type="http://schemas.openxmlformats.org/officeDocument/2006/relationships/table" Target="../tables/table425.xml"/><Relationship Id="rId359" Type="http://schemas.openxmlformats.org/officeDocument/2006/relationships/table" Target="../tables/table446.xml"/><Relationship Id="rId8" Type="http://schemas.openxmlformats.org/officeDocument/2006/relationships/table" Target="../tables/table95.xml"/><Relationship Id="rId98" Type="http://schemas.openxmlformats.org/officeDocument/2006/relationships/table" Target="../tables/table185.xml"/><Relationship Id="rId121" Type="http://schemas.openxmlformats.org/officeDocument/2006/relationships/table" Target="../tables/table208.xml"/><Relationship Id="rId142" Type="http://schemas.openxmlformats.org/officeDocument/2006/relationships/table" Target="../tables/table229.xml"/><Relationship Id="rId163" Type="http://schemas.openxmlformats.org/officeDocument/2006/relationships/table" Target="../tables/table250.xml"/><Relationship Id="rId184" Type="http://schemas.openxmlformats.org/officeDocument/2006/relationships/table" Target="../tables/table271.xml"/><Relationship Id="rId219" Type="http://schemas.openxmlformats.org/officeDocument/2006/relationships/table" Target="../tables/table306.xml"/><Relationship Id="rId230" Type="http://schemas.openxmlformats.org/officeDocument/2006/relationships/table" Target="../tables/table317.xml"/><Relationship Id="rId251" Type="http://schemas.openxmlformats.org/officeDocument/2006/relationships/table" Target="../tables/table338.xml"/><Relationship Id="rId25" Type="http://schemas.openxmlformats.org/officeDocument/2006/relationships/table" Target="../tables/table112.xml"/><Relationship Id="rId46" Type="http://schemas.openxmlformats.org/officeDocument/2006/relationships/table" Target="../tables/table133.xml"/><Relationship Id="rId67" Type="http://schemas.openxmlformats.org/officeDocument/2006/relationships/table" Target="../tables/table154.xml"/><Relationship Id="rId272" Type="http://schemas.openxmlformats.org/officeDocument/2006/relationships/table" Target="../tables/table359.xml"/><Relationship Id="rId293" Type="http://schemas.openxmlformats.org/officeDocument/2006/relationships/table" Target="../tables/table380.xml"/><Relationship Id="rId307" Type="http://schemas.openxmlformats.org/officeDocument/2006/relationships/table" Target="../tables/table394.xml"/><Relationship Id="rId328" Type="http://schemas.openxmlformats.org/officeDocument/2006/relationships/table" Target="../tables/table415.xml"/><Relationship Id="rId349" Type="http://schemas.openxmlformats.org/officeDocument/2006/relationships/table" Target="../tables/table436.xml"/><Relationship Id="rId88" Type="http://schemas.openxmlformats.org/officeDocument/2006/relationships/table" Target="../tables/table175.xml"/><Relationship Id="rId111" Type="http://schemas.openxmlformats.org/officeDocument/2006/relationships/table" Target="../tables/table198.xml"/><Relationship Id="rId132" Type="http://schemas.openxmlformats.org/officeDocument/2006/relationships/table" Target="../tables/table219.xml"/><Relationship Id="rId153" Type="http://schemas.openxmlformats.org/officeDocument/2006/relationships/table" Target="../tables/table240.xml"/><Relationship Id="rId174" Type="http://schemas.openxmlformats.org/officeDocument/2006/relationships/table" Target="../tables/table261.xml"/><Relationship Id="rId195" Type="http://schemas.openxmlformats.org/officeDocument/2006/relationships/table" Target="../tables/table282.xml"/><Relationship Id="rId209" Type="http://schemas.openxmlformats.org/officeDocument/2006/relationships/table" Target="../tables/table296.xml"/><Relationship Id="rId360" Type="http://schemas.openxmlformats.org/officeDocument/2006/relationships/table" Target="../tables/table447.xml"/><Relationship Id="rId220" Type="http://schemas.openxmlformats.org/officeDocument/2006/relationships/table" Target="../tables/table307.xml"/><Relationship Id="rId241" Type="http://schemas.openxmlformats.org/officeDocument/2006/relationships/table" Target="../tables/table328.xml"/><Relationship Id="rId15" Type="http://schemas.openxmlformats.org/officeDocument/2006/relationships/table" Target="../tables/table102.xml"/><Relationship Id="rId36" Type="http://schemas.openxmlformats.org/officeDocument/2006/relationships/table" Target="../tables/table123.xml"/><Relationship Id="rId57" Type="http://schemas.openxmlformats.org/officeDocument/2006/relationships/table" Target="../tables/table144.xml"/><Relationship Id="rId106" Type="http://schemas.openxmlformats.org/officeDocument/2006/relationships/table" Target="../tables/table193.xml"/><Relationship Id="rId127" Type="http://schemas.openxmlformats.org/officeDocument/2006/relationships/table" Target="../tables/table214.xml"/><Relationship Id="rId262" Type="http://schemas.openxmlformats.org/officeDocument/2006/relationships/table" Target="../tables/table349.xml"/><Relationship Id="rId283" Type="http://schemas.openxmlformats.org/officeDocument/2006/relationships/table" Target="../tables/table370.xml"/><Relationship Id="rId313" Type="http://schemas.openxmlformats.org/officeDocument/2006/relationships/table" Target="../tables/table400.xml"/><Relationship Id="rId318" Type="http://schemas.openxmlformats.org/officeDocument/2006/relationships/table" Target="../tables/table405.xml"/><Relationship Id="rId339" Type="http://schemas.openxmlformats.org/officeDocument/2006/relationships/table" Target="../tables/table426.xml"/><Relationship Id="rId10" Type="http://schemas.openxmlformats.org/officeDocument/2006/relationships/table" Target="../tables/table97.xml"/><Relationship Id="rId31" Type="http://schemas.openxmlformats.org/officeDocument/2006/relationships/table" Target="../tables/table118.xml"/><Relationship Id="rId52" Type="http://schemas.openxmlformats.org/officeDocument/2006/relationships/table" Target="../tables/table139.xml"/><Relationship Id="rId73" Type="http://schemas.openxmlformats.org/officeDocument/2006/relationships/table" Target="../tables/table160.xml"/><Relationship Id="rId78" Type="http://schemas.openxmlformats.org/officeDocument/2006/relationships/table" Target="../tables/table165.xml"/><Relationship Id="rId94" Type="http://schemas.openxmlformats.org/officeDocument/2006/relationships/table" Target="../tables/table181.xml"/><Relationship Id="rId99" Type="http://schemas.openxmlformats.org/officeDocument/2006/relationships/table" Target="../tables/table186.xml"/><Relationship Id="rId101" Type="http://schemas.openxmlformats.org/officeDocument/2006/relationships/table" Target="../tables/table188.xml"/><Relationship Id="rId122" Type="http://schemas.openxmlformats.org/officeDocument/2006/relationships/table" Target="../tables/table209.xml"/><Relationship Id="rId143" Type="http://schemas.openxmlformats.org/officeDocument/2006/relationships/table" Target="../tables/table230.xml"/><Relationship Id="rId148" Type="http://schemas.openxmlformats.org/officeDocument/2006/relationships/table" Target="../tables/table235.xml"/><Relationship Id="rId164" Type="http://schemas.openxmlformats.org/officeDocument/2006/relationships/table" Target="../tables/table251.xml"/><Relationship Id="rId169" Type="http://schemas.openxmlformats.org/officeDocument/2006/relationships/table" Target="../tables/table256.xml"/><Relationship Id="rId185" Type="http://schemas.openxmlformats.org/officeDocument/2006/relationships/table" Target="../tables/table272.xml"/><Relationship Id="rId334" Type="http://schemas.openxmlformats.org/officeDocument/2006/relationships/table" Target="../tables/table421.xml"/><Relationship Id="rId350" Type="http://schemas.openxmlformats.org/officeDocument/2006/relationships/table" Target="../tables/table437.xml"/><Relationship Id="rId355" Type="http://schemas.openxmlformats.org/officeDocument/2006/relationships/table" Target="../tables/table442.xml"/><Relationship Id="rId4" Type="http://schemas.openxmlformats.org/officeDocument/2006/relationships/table" Target="../tables/table91.xml"/><Relationship Id="rId9" Type="http://schemas.openxmlformats.org/officeDocument/2006/relationships/table" Target="../tables/table96.xml"/><Relationship Id="rId180" Type="http://schemas.openxmlformats.org/officeDocument/2006/relationships/table" Target="../tables/table267.xml"/><Relationship Id="rId210" Type="http://schemas.openxmlformats.org/officeDocument/2006/relationships/table" Target="../tables/table297.xml"/><Relationship Id="rId215" Type="http://schemas.openxmlformats.org/officeDocument/2006/relationships/table" Target="../tables/table302.xml"/><Relationship Id="rId236" Type="http://schemas.openxmlformats.org/officeDocument/2006/relationships/table" Target="../tables/table323.xml"/><Relationship Id="rId257" Type="http://schemas.openxmlformats.org/officeDocument/2006/relationships/table" Target="../tables/table344.xml"/><Relationship Id="rId278" Type="http://schemas.openxmlformats.org/officeDocument/2006/relationships/table" Target="../tables/table365.xml"/><Relationship Id="rId26" Type="http://schemas.openxmlformats.org/officeDocument/2006/relationships/table" Target="../tables/table113.xml"/><Relationship Id="rId231" Type="http://schemas.openxmlformats.org/officeDocument/2006/relationships/table" Target="../tables/table318.xml"/><Relationship Id="rId252" Type="http://schemas.openxmlformats.org/officeDocument/2006/relationships/table" Target="../tables/table339.xml"/><Relationship Id="rId273" Type="http://schemas.openxmlformats.org/officeDocument/2006/relationships/table" Target="../tables/table360.xml"/><Relationship Id="rId294" Type="http://schemas.openxmlformats.org/officeDocument/2006/relationships/table" Target="../tables/table381.xml"/><Relationship Id="rId308" Type="http://schemas.openxmlformats.org/officeDocument/2006/relationships/table" Target="../tables/table395.xml"/><Relationship Id="rId329" Type="http://schemas.openxmlformats.org/officeDocument/2006/relationships/table" Target="../tables/table416.xml"/><Relationship Id="rId47" Type="http://schemas.openxmlformats.org/officeDocument/2006/relationships/table" Target="../tables/table134.xml"/><Relationship Id="rId68" Type="http://schemas.openxmlformats.org/officeDocument/2006/relationships/table" Target="../tables/table155.xml"/><Relationship Id="rId89" Type="http://schemas.openxmlformats.org/officeDocument/2006/relationships/table" Target="../tables/table176.xml"/><Relationship Id="rId112" Type="http://schemas.openxmlformats.org/officeDocument/2006/relationships/table" Target="../tables/table199.xml"/><Relationship Id="rId133" Type="http://schemas.openxmlformats.org/officeDocument/2006/relationships/table" Target="../tables/table220.xml"/><Relationship Id="rId154" Type="http://schemas.openxmlformats.org/officeDocument/2006/relationships/table" Target="../tables/table241.xml"/><Relationship Id="rId175" Type="http://schemas.openxmlformats.org/officeDocument/2006/relationships/table" Target="../tables/table262.xml"/><Relationship Id="rId340" Type="http://schemas.openxmlformats.org/officeDocument/2006/relationships/table" Target="../tables/table427.xml"/><Relationship Id="rId361" Type="http://schemas.openxmlformats.org/officeDocument/2006/relationships/table" Target="../tables/table448.xml"/><Relationship Id="rId196" Type="http://schemas.openxmlformats.org/officeDocument/2006/relationships/table" Target="../tables/table283.xml"/><Relationship Id="rId200" Type="http://schemas.openxmlformats.org/officeDocument/2006/relationships/table" Target="../tables/table287.xml"/><Relationship Id="rId16" Type="http://schemas.openxmlformats.org/officeDocument/2006/relationships/table" Target="../tables/table103.xml"/><Relationship Id="rId221" Type="http://schemas.openxmlformats.org/officeDocument/2006/relationships/table" Target="../tables/table308.xml"/><Relationship Id="rId242" Type="http://schemas.openxmlformats.org/officeDocument/2006/relationships/table" Target="../tables/table329.xml"/><Relationship Id="rId263" Type="http://schemas.openxmlformats.org/officeDocument/2006/relationships/table" Target="../tables/table350.xml"/><Relationship Id="rId284" Type="http://schemas.openxmlformats.org/officeDocument/2006/relationships/table" Target="../tables/table371.xml"/><Relationship Id="rId319" Type="http://schemas.openxmlformats.org/officeDocument/2006/relationships/table" Target="../tables/table406.xml"/><Relationship Id="rId37" Type="http://schemas.openxmlformats.org/officeDocument/2006/relationships/table" Target="../tables/table124.xml"/><Relationship Id="rId58" Type="http://schemas.openxmlformats.org/officeDocument/2006/relationships/table" Target="../tables/table145.xml"/><Relationship Id="rId79" Type="http://schemas.openxmlformats.org/officeDocument/2006/relationships/table" Target="../tables/table166.xml"/><Relationship Id="rId102" Type="http://schemas.openxmlformats.org/officeDocument/2006/relationships/table" Target="../tables/table189.xml"/><Relationship Id="rId123" Type="http://schemas.openxmlformats.org/officeDocument/2006/relationships/table" Target="../tables/table210.xml"/><Relationship Id="rId144" Type="http://schemas.openxmlformats.org/officeDocument/2006/relationships/table" Target="../tables/table231.xml"/><Relationship Id="rId330" Type="http://schemas.openxmlformats.org/officeDocument/2006/relationships/table" Target="../tables/table417.xml"/><Relationship Id="rId90" Type="http://schemas.openxmlformats.org/officeDocument/2006/relationships/table" Target="../tables/table177.xml"/><Relationship Id="rId165" Type="http://schemas.openxmlformats.org/officeDocument/2006/relationships/table" Target="../tables/table252.xml"/><Relationship Id="rId186" Type="http://schemas.openxmlformats.org/officeDocument/2006/relationships/table" Target="../tables/table273.xml"/><Relationship Id="rId351" Type="http://schemas.openxmlformats.org/officeDocument/2006/relationships/table" Target="../tables/table438.xml"/><Relationship Id="rId211" Type="http://schemas.openxmlformats.org/officeDocument/2006/relationships/table" Target="../tables/table298.xml"/><Relationship Id="rId232" Type="http://schemas.openxmlformats.org/officeDocument/2006/relationships/table" Target="../tables/table319.xml"/><Relationship Id="rId253" Type="http://schemas.openxmlformats.org/officeDocument/2006/relationships/table" Target="../tables/table340.xml"/><Relationship Id="rId274" Type="http://schemas.openxmlformats.org/officeDocument/2006/relationships/table" Target="../tables/table361.xml"/><Relationship Id="rId295" Type="http://schemas.openxmlformats.org/officeDocument/2006/relationships/table" Target="../tables/table382.xml"/><Relationship Id="rId309" Type="http://schemas.openxmlformats.org/officeDocument/2006/relationships/table" Target="../tables/table396.xml"/><Relationship Id="rId27" Type="http://schemas.openxmlformats.org/officeDocument/2006/relationships/table" Target="../tables/table114.xml"/><Relationship Id="rId48" Type="http://schemas.openxmlformats.org/officeDocument/2006/relationships/table" Target="../tables/table135.xml"/><Relationship Id="rId69" Type="http://schemas.openxmlformats.org/officeDocument/2006/relationships/table" Target="../tables/table156.xml"/><Relationship Id="rId113" Type="http://schemas.openxmlformats.org/officeDocument/2006/relationships/table" Target="../tables/table200.xml"/><Relationship Id="rId134" Type="http://schemas.openxmlformats.org/officeDocument/2006/relationships/table" Target="../tables/table221.xml"/><Relationship Id="rId320" Type="http://schemas.openxmlformats.org/officeDocument/2006/relationships/table" Target="../tables/table407.xml"/><Relationship Id="rId80" Type="http://schemas.openxmlformats.org/officeDocument/2006/relationships/table" Target="../tables/table167.xml"/><Relationship Id="rId155" Type="http://schemas.openxmlformats.org/officeDocument/2006/relationships/table" Target="../tables/table242.xml"/><Relationship Id="rId176" Type="http://schemas.openxmlformats.org/officeDocument/2006/relationships/table" Target="../tables/table263.xml"/><Relationship Id="rId197" Type="http://schemas.openxmlformats.org/officeDocument/2006/relationships/table" Target="../tables/table284.xml"/><Relationship Id="rId341" Type="http://schemas.openxmlformats.org/officeDocument/2006/relationships/table" Target="../tables/table428.xml"/><Relationship Id="rId362" Type="http://schemas.openxmlformats.org/officeDocument/2006/relationships/table" Target="../tables/table449.xml"/><Relationship Id="rId201" Type="http://schemas.openxmlformats.org/officeDocument/2006/relationships/table" Target="../tables/table288.xml"/><Relationship Id="rId222" Type="http://schemas.openxmlformats.org/officeDocument/2006/relationships/table" Target="../tables/table309.xml"/><Relationship Id="rId243" Type="http://schemas.openxmlformats.org/officeDocument/2006/relationships/table" Target="../tables/table330.xml"/><Relationship Id="rId264" Type="http://schemas.openxmlformats.org/officeDocument/2006/relationships/table" Target="../tables/table351.xml"/><Relationship Id="rId285" Type="http://schemas.openxmlformats.org/officeDocument/2006/relationships/table" Target="../tables/table372.xml"/><Relationship Id="rId17" Type="http://schemas.openxmlformats.org/officeDocument/2006/relationships/table" Target="../tables/table104.xml"/><Relationship Id="rId38" Type="http://schemas.openxmlformats.org/officeDocument/2006/relationships/table" Target="../tables/table125.xml"/><Relationship Id="rId59" Type="http://schemas.openxmlformats.org/officeDocument/2006/relationships/table" Target="../tables/table146.xml"/><Relationship Id="rId103" Type="http://schemas.openxmlformats.org/officeDocument/2006/relationships/table" Target="../tables/table190.xml"/><Relationship Id="rId124" Type="http://schemas.openxmlformats.org/officeDocument/2006/relationships/table" Target="../tables/table211.xml"/><Relationship Id="rId310" Type="http://schemas.openxmlformats.org/officeDocument/2006/relationships/table" Target="../tables/table397.xml"/><Relationship Id="rId70" Type="http://schemas.openxmlformats.org/officeDocument/2006/relationships/table" Target="../tables/table157.xml"/><Relationship Id="rId91" Type="http://schemas.openxmlformats.org/officeDocument/2006/relationships/table" Target="../tables/table178.xml"/><Relationship Id="rId145" Type="http://schemas.openxmlformats.org/officeDocument/2006/relationships/table" Target="../tables/table232.xml"/><Relationship Id="rId166" Type="http://schemas.openxmlformats.org/officeDocument/2006/relationships/table" Target="../tables/table253.xml"/><Relationship Id="rId187" Type="http://schemas.openxmlformats.org/officeDocument/2006/relationships/table" Target="../tables/table274.xml"/><Relationship Id="rId331" Type="http://schemas.openxmlformats.org/officeDocument/2006/relationships/table" Target="../tables/table418.xml"/><Relationship Id="rId352" Type="http://schemas.openxmlformats.org/officeDocument/2006/relationships/table" Target="../tables/table439.xml"/><Relationship Id="rId1" Type="http://schemas.openxmlformats.org/officeDocument/2006/relationships/table" Target="../tables/table88.xml"/><Relationship Id="rId212" Type="http://schemas.openxmlformats.org/officeDocument/2006/relationships/table" Target="../tables/table299.xml"/><Relationship Id="rId233" Type="http://schemas.openxmlformats.org/officeDocument/2006/relationships/table" Target="../tables/table320.xml"/><Relationship Id="rId254" Type="http://schemas.openxmlformats.org/officeDocument/2006/relationships/table" Target="../tables/table341.xml"/><Relationship Id="rId28" Type="http://schemas.openxmlformats.org/officeDocument/2006/relationships/table" Target="../tables/table115.xml"/><Relationship Id="rId49" Type="http://schemas.openxmlformats.org/officeDocument/2006/relationships/table" Target="../tables/table136.xml"/><Relationship Id="rId114" Type="http://schemas.openxmlformats.org/officeDocument/2006/relationships/table" Target="../tables/table201.xml"/><Relationship Id="rId275" Type="http://schemas.openxmlformats.org/officeDocument/2006/relationships/table" Target="../tables/table362.xml"/><Relationship Id="rId296" Type="http://schemas.openxmlformats.org/officeDocument/2006/relationships/table" Target="../tables/table383.xml"/><Relationship Id="rId300" Type="http://schemas.openxmlformats.org/officeDocument/2006/relationships/table" Target="../tables/table387.xml"/><Relationship Id="rId60" Type="http://schemas.openxmlformats.org/officeDocument/2006/relationships/table" Target="../tables/table147.xml"/><Relationship Id="rId81" Type="http://schemas.openxmlformats.org/officeDocument/2006/relationships/table" Target="../tables/table168.xml"/><Relationship Id="rId135" Type="http://schemas.openxmlformats.org/officeDocument/2006/relationships/table" Target="../tables/table222.xml"/><Relationship Id="rId156" Type="http://schemas.openxmlformats.org/officeDocument/2006/relationships/table" Target="../tables/table243.xml"/><Relationship Id="rId177" Type="http://schemas.openxmlformats.org/officeDocument/2006/relationships/table" Target="../tables/table264.xml"/><Relationship Id="rId198" Type="http://schemas.openxmlformats.org/officeDocument/2006/relationships/table" Target="../tables/table285.xml"/><Relationship Id="rId321" Type="http://schemas.openxmlformats.org/officeDocument/2006/relationships/table" Target="../tables/table408.xml"/><Relationship Id="rId342" Type="http://schemas.openxmlformats.org/officeDocument/2006/relationships/table" Target="../tables/table429.xml"/><Relationship Id="rId202" Type="http://schemas.openxmlformats.org/officeDocument/2006/relationships/table" Target="../tables/table289.xml"/><Relationship Id="rId223" Type="http://schemas.openxmlformats.org/officeDocument/2006/relationships/table" Target="../tables/table310.xml"/><Relationship Id="rId244" Type="http://schemas.openxmlformats.org/officeDocument/2006/relationships/table" Target="../tables/table331.xml"/><Relationship Id="rId18" Type="http://schemas.openxmlformats.org/officeDocument/2006/relationships/table" Target="../tables/table105.xml"/><Relationship Id="rId39" Type="http://schemas.openxmlformats.org/officeDocument/2006/relationships/table" Target="../tables/table126.xml"/><Relationship Id="rId265" Type="http://schemas.openxmlformats.org/officeDocument/2006/relationships/table" Target="../tables/table352.xml"/><Relationship Id="rId286" Type="http://schemas.openxmlformats.org/officeDocument/2006/relationships/table" Target="../tables/table373.xml"/><Relationship Id="rId50" Type="http://schemas.openxmlformats.org/officeDocument/2006/relationships/table" Target="../tables/table137.xml"/><Relationship Id="rId104" Type="http://schemas.openxmlformats.org/officeDocument/2006/relationships/table" Target="../tables/table191.xml"/><Relationship Id="rId125" Type="http://schemas.openxmlformats.org/officeDocument/2006/relationships/table" Target="../tables/table212.xml"/><Relationship Id="rId146" Type="http://schemas.openxmlformats.org/officeDocument/2006/relationships/table" Target="../tables/table233.xml"/><Relationship Id="rId167" Type="http://schemas.openxmlformats.org/officeDocument/2006/relationships/table" Target="../tables/table254.xml"/><Relationship Id="rId188" Type="http://schemas.openxmlformats.org/officeDocument/2006/relationships/table" Target="../tables/table275.xml"/><Relationship Id="rId311" Type="http://schemas.openxmlformats.org/officeDocument/2006/relationships/table" Target="../tables/table398.xml"/><Relationship Id="rId332" Type="http://schemas.openxmlformats.org/officeDocument/2006/relationships/table" Target="../tables/table419.xml"/><Relationship Id="rId353" Type="http://schemas.openxmlformats.org/officeDocument/2006/relationships/table" Target="../tables/table440.xml"/><Relationship Id="rId71" Type="http://schemas.openxmlformats.org/officeDocument/2006/relationships/table" Target="../tables/table158.xml"/><Relationship Id="rId92" Type="http://schemas.openxmlformats.org/officeDocument/2006/relationships/table" Target="../tables/table179.xml"/><Relationship Id="rId213" Type="http://schemas.openxmlformats.org/officeDocument/2006/relationships/table" Target="../tables/table300.xml"/><Relationship Id="rId234" Type="http://schemas.openxmlformats.org/officeDocument/2006/relationships/table" Target="../tables/table321.xml"/><Relationship Id="rId2" Type="http://schemas.openxmlformats.org/officeDocument/2006/relationships/table" Target="../tables/table89.xml"/><Relationship Id="rId29" Type="http://schemas.openxmlformats.org/officeDocument/2006/relationships/table" Target="../tables/table116.xml"/><Relationship Id="rId255" Type="http://schemas.openxmlformats.org/officeDocument/2006/relationships/table" Target="../tables/table342.xml"/><Relationship Id="rId276" Type="http://schemas.openxmlformats.org/officeDocument/2006/relationships/table" Target="../tables/table363.xml"/><Relationship Id="rId297" Type="http://schemas.openxmlformats.org/officeDocument/2006/relationships/table" Target="../tables/table384.xml"/><Relationship Id="rId40" Type="http://schemas.openxmlformats.org/officeDocument/2006/relationships/table" Target="../tables/table127.xml"/><Relationship Id="rId115" Type="http://schemas.openxmlformats.org/officeDocument/2006/relationships/table" Target="../tables/table202.xml"/><Relationship Id="rId136" Type="http://schemas.openxmlformats.org/officeDocument/2006/relationships/table" Target="../tables/table223.xml"/><Relationship Id="rId157" Type="http://schemas.openxmlformats.org/officeDocument/2006/relationships/table" Target="../tables/table244.xml"/><Relationship Id="rId178" Type="http://schemas.openxmlformats.org/officeDocument/2006/relationships/table" Target="../tables/table265.xml"/><Relationship Id="rId301" Type="http://schemas.openxmlformats.org/officeDocument/2006/relationships/table" Target="../tables/table388.xml"/><Relationship Id="rId322" Type="http://schemas.openxmlformats.org/officeDocument/2006/relationships/table" Target="../tables/table409.xml"/><Relationship Id="rId343" Type="http://schemas.openxmlformats.org/officeDocument/2006/relationships/table" Target="../tables/table430.xml"/><Relationship Id="rId61" Type="http://schemas.openxmlformats.org/officeDocument/2006/relationships/table" Target="../tables/table148.xml"/><Relationship Id="rId82" Type="http://schemas.openxmlformats.org/officeDocument/2006/relationships/table" Target="../tables/table169.xml"/><Relationship Id="rId199" Type="http://schemas.openxmlformats.org/officeDocument/2006/relationships/table" Target="../tables/table286.xml"/><Relationship Id="rId203" Type="http://schemas.openxmlformats.org/officeDocument/2006/relationships/table" Target="../tables/table290.xml"/><Relationship Id="rId19" Type="http://schemas.openxmlformats.org/officeDocument/2006/relationships/table" Target="../tables/table106.xml"/><Relationship Id="rId224" Type="http://schemas.openxmlformats.org/officeDocument/2006/relationships/table" Target="../tables/table311.xml"/><Relationship Id="rId245" Type="http://schemas.openxmlformats.org/officeDocument/2006/relationships/table" Target="../tables/table332.xml"/><Relationship Id="rId266" Type="http://schemas.openxmlformats.org/officeDocument/2006/relationships/table" Target="../tables/table353.xml"/><Relationship Id="rId287" Type="http://schemas.openxmlformats.org/officeDocument/2006/relationships/table" Target="../tables/table374.xml"/><Relationship Id="rId30" Type="http://schemas.openxmlformats.org/officeDocument/2006/relationships/table" Target="../tables/table117.xml"/><Relationship Id="rId105" Type="http://schemas.openxmlformats.org/officeDocument/2006/relationships/table" Target="../tables/table192.xml"/><Relationship Id="rId126" Type="http://schemas.openxmlformats.org/officeDocument/2006/relationships/table" Target="../tables/table213.xml"/><Relationship Id="rId147" Type="http://schemas.openxmlformats.org/officeDocument/2006/relationships/table" Target="../tables/table234.xml"/><Relationship Id="rId168" Type="http://schemas.openxmlformats.org/officeDocument/2006/relationships/table" Target="../tables/table255.xml"/><Relationship Id="rId312" Type="http://schemas.openxmlformats.org/officeDocument/2006/relationships/table" Target="../tables/table399.xml"/><Relationship Id="rId333" Type="http://schemas.openxmlformats.org/officeDocument/2006/relationships/table" Target="../tables/table420.xml"/><Relationship Id="rId354" Type="http://schemas.openxmlformats.org/officeDocument/2006/relationships/table" Target="../tables/table441.xml"/><Relationship Id="rId51" Type="http://schemas.openxmlformats.org/officeDocument/2006/relationships/table" Target="../tables/table138.xml"/><Relationship Id="rId72" Type="http://schemas.openxmlformats.org/officeDocument/2006/relationships/table" Target="../tables/table159.xml"/><Relationship Id="rId93" Type="http://schemas.openxmlformats.org/officeDocument/2006/relationships/table" Target="../tables/table180.xml"/><Relationship Id="rId189" Type="http://schemas.openxmlformats.org/officeDocument/2006/relationships/table" Target="../tables/table276.xml"/><Relationship Id="rId3" Type="http://schemas.openxmlformats.org/officeDocument/2006/relationships/table" Target="../tables/table90.xml"/><Relationship Id="rId214" Type="http://schemas.openxmlformats.org/officeDocument/2006/relationships/table" Target="../tables/table301.xml"/><Relationship Id="rId235" Type="http://schemas.openxmlformats.org/officeDocument/2006/relationships/table" Target="../tables/table322.xml"/><Relationship Id="rId256" Type="http://schemas.openxmlformats.org/officeDocument/2006/relationships/table" Target="../tables/table343.xml"/><Relationship Id="rId277" Type="http://schemas.openxmlformats.org/officeDocument/2006/relationships/table" Target="../tables/table364.xml"/><Relationship Id="rId298" Type="http://schemas.openxmlformats.org/officeDocument/2006/relationships/table" Target="../tables/table385.xml"/><Relationship Id="rId116" Type="http://schemas.openxmlformats.org/officeDocument/2006/relationships/table" Target="../tables/table203.xml"/><Relationship Id="rId137" Type="http://schemas.openxmlformats.org/officeDocument/2006/relationships/table" Target="../tables/table224.xml"/><Relationship Id="rId158" Type="http://schemas.openxmlformats.org/officeDocument/2006/relationships/table" Target="../tables/table245.xml"/><Relationship Id="rId302" Type="http://schemas.openxmlformats.org/officeDocument/2006/relationships/table" Target="../tables/table389.xml"/><Relationship Id="rId323" Type="http://schemas.openxmlformats.org/officeDocument/2006/relationships/table" Target="../tables/table410.xml"/><Relationship Id="rId344" Type="http://schemas.openxmlformats.org/officeDocument/2006/relationships/table" Target="../tables/table431.xml"/><Relationship Id="rId20" Type="http://schemas.openxmlformats.org/officeDocument/2006/relationships/table" Target="../tables/table107.xml"/><Relationship Id="rId41" Type="http://schemas.openxmlformats.org/officeDocument/2006/relationships/table" Target="../tables/table128.xml"/><Relationship Id="rId62" Type="http://schemas.openxmlformats.org/officeDocument/2006/relationships/table" Target="../tables/table149.xml"/><Relationship Id="rId83" Type="http://schemas.openxmlformats.org/officeDocument/2006/relationships/table" Target="../tables/table170.xml"/><Relationship Id="rId179" Type="http://schemas.openxmlformats.org/officeDocument/2006/relationships/table" Target="../tables/table266.xml"/><Relationship Id="rId190" Type="http://schemas.openxmlformats.org/officeDocument/2006/relationships/table" Target="../tables/table277.xml"/><Relationship Id="rId204" Type="http://schemas.openxmlformats.org/officeDocument/2006/relationships/table" Target="../tables/table291.xml"/><Relationship Id="rId225" Type="http://schemas.openxmlformats.org/officeDocument/2006/relationships/table" Target="../tables/table312.xml"/><Relationship Id="rId246" Type="http://schemas.openxmlformats.org/officeDocument/2006/relationships/table" Target="../tables/table333.xml"/><Relationship Id="rId267" Type="http://schemas.openxmlformats.org/officeDocument/2006/relationships/table" Target="../tables/table354.xml"/><Relationship Id="rId288" Type="http://schemas.openxmlformats.org/officeDocument/2006/relationships/table" Target="../tables/table37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3" Type="http://schemas.openxmlformats.org/officeDocument/2006/relationships/table" Target="../tables/table11.xml"/><Relationship Id="rId18" Type="http://schemas.openxmlformats.org/officeDocument/2006/relationships/table" Target="../tables/table16.xml"/><Relationship Id="rId26" Type="http://schemas.openxmlformats.org/officeDocument/2006/relationships/table" Target="../tables/table24.xml"/><Relationship Id="rId39" Type="http://schemas.openxmlformats.org/officeDocument/2006/relationships/table" Target="../tables/table37.xml"/><Relationship Id="rId21" Type="http://schemas.openxmlformats.org/officeDocument/2006/relationships/table" Target="../tables/table19.xml"/><Relationship Id="rId34" Type="http://schemas.openxmlformats.org/officeDocument/2006/relationships/table" Target="../tables/table32.xml"/><Relationship Id="rId42" Type="http://schemas.openxmlformats.org/officeDocument/2006/relationships/table" Target="../tables/table40.xml"/><Relationship Id="rId47" Type="http://schemas.openxmlformats.org/officeDocument/2006/relationships/table" Target="../tables/table45.xml"/><Relationship Id="rId50" Type="http://schemas.openxmlformats.org/officeDocument/2006/relationships/table" Target="../tables/table48.xml"/><Relationship Id="rId55" Type="http://schemas.openxmlformats.org/officeDocument/2006/relationships/comments" Target="../comments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33" Type="http://schemas.openxmlformats.org/officeDocument/2006/relationships/table" Target="../tables/table31.xml"/><Relationship Id="rId38" Type="http://schemas.openxmlformats.org/officeDocument/2006/relationships/table" Target="../tables/table36.xml"/><Relationship Id="rId46" Type="http://schemas.openxmlformats.org/officeDocument/2006/relationships/table" Target="../tables/table44.xml"/><Relationship Id="rId2" Type="http://schemas.openxmlformats.org/officeDocument/2006/relationships/vmlDrawing" Target="../drawings/vmlDrawing1.vml"/><Relationship Id="rId16" Type="http://schemas.openxmlformats.org/officeDocument/2006/relationships/table" Target="../tables/table14.xml"/><Relationship Id="rId20" Type="http://schemas.openxmlformats.org/officeDocument/2006/relationships/table" Target="../tables/table18.xml"/><Relationship Id="rId29" Type="http://schemas.openxmlformats.org/officeDocument/2006/relationships/table" Target="../tables/table27.xml"/><Relationship Id="rId41" Type="http://schemas.openxmlformats.org/officeDocument/2006/relationships/table" Target="../tables/table39.xml"/><Relationship Id="rId54" Type="http://schemas.openxmlformats.org/officeDocument/2006/relationships/table" Target="../tables/table52.xml"/><Relationship Id="rId1" Type="http://schemas.openxmlformats.org/officeDocument/2006/relationships/printerSettings" Target="../printerSettings/printerSettings8.bin"/><Relationship Id="rId6" Type="http://schemas.openxmlformats.org/officeDocument/2006/relationships/table" Target="../tables/table4.xml"/><Relationship Id="rId11" Type="http://schemas.openxmlformats.org/officeDocument/2006/relationships/table" Target="../tables/table9.xml"/><Relationship Id="rId24" Type="http://schemas.openxmlformats.org/officeDocument/2006/relationships/table" Target="../tables/table22.xml"/><Relationship Id="rId32" Type="http://schemas.openxmlformats.org/officeDocument/2006/relationships/table" Target="../tables/table30.xml"/><Relationship Id="rId37" Type="http://schemas.openxmlformats.org/officeDocument/2006/relationships/table" Target="../tables/table35.xml"/><Relationship Id="rId40" Type="http://schemas.openxmlformats.org/officeDocument/2006/relationships/table" Target="../tables/table38.xml"/><Relationship Id="rId45" Type="http://schemas.openxmlformats.org/officeDocument/2006/relationships/table" Target="../tables/table43.xml"/><Relationship Id="rId53" Type="http://schemas.openxmlformats.org/officeDocument/2006/relationships/table" Target="../tables/table51.xml"/><Relationship Id="rId5" Type="http://schemas.openxmlformats.org/officeDocument/2006/relationships/table" Target="../tables/table3.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36" Type="http://schemas.openxmlformats.org/officeDocument/2006/relationships/table" Target="../tables/table34.xml"/><Relationship Id="rId49" Type="http://schemas.openxmlformats.org/officeDocument/2006/relationships/table" Target="../tables/table47.xml"/><Relationship Id="rId10" Type="http://schemas.openxmlformats.org/officeDocument/2006/relationships/table" Target="../tables/table8.xml"/><Relationship Id="rId19" Type="http://schemas.openxmlformats.org/officeDocument/2006/relationships/table" Target="../tables/table17.xml"/><Relationship Id="rId31" Type="http://schemas.openxmlformats.org/officeDocument/2006/relationships/table" Target="../tables/table29.xml"/><Relationship Id="rId44" Type="http://schemas.openxmlformats.org/officeDocument/2006/relationships/table" Target="../tables/table42.xml"/><Relationship Id="rId52" Type="http://schemas.openxmlformats.org/officeDocument/2006/relationships/table" Target="../tables/table50.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 Id="rId27" Type="http://schemas.openxmlformats.org/officeDocument/2006/relationships/table" Target="../tables/table25.xml"/><Relationship Id="rId30" Type="http://schemas.openxmlformats.org/officeDocument/2006/relationships/table" Target="../tables/table28.xml"/><Relationship Id="rId35" Type="http://schemas.openxmlformats.org/officeDocument/2006/relationships/table" Target="../tables/table33.xml"/><Relationship Id="rId43" Type="http://schemas.openxmlformats.org/officeDocument/2006/relationships/table" Target="../tables/table41.xml"/><Relationship Id="rId48" Type="http://schemas.openxmlformats.org/officeDocument/2006/relationships/table" Target="../tables/table46.xml"/><Relationship Id="rId8" Type="http://schemas.openxmlformats.org/officeDocument/2006/relationships/table" Target="../tables/table6.xml"/><Relationship Id="rId51" Type="http://schemas.openxmlformats.org/officeDocument/2006/relationships/table" Target="../tables/table49.xml"/><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3A18B-5C33-4BC8-B9E6-98D8295BFEEF}">
  <sheetPr codeName="Sheet1">
    <tabColor rgb="FFFFFF00"/>
  </sheetPr>
  <dimension ref="A1:S70"/>
  <sheetViews>
    <sheetView showGridLines="0" workbookViewId="0">
      <selection activeCell="R2" sqref="R2"/>
    </sheetView>
  </sheetViews>
  <sheetFormatPr defaultRowHeight="18.75"/>
  <sheetData>
    <row r="1" spans="1:19" ht="19.5" thickBot="1">
      <c r="A1" s="215" t="s">
        <v>5309</v>
      </c>
      <c r="O1" t="s">
        <v>5406</v>
      </c>
    </row>
    <row r="2" spans="1:19" ht="18.75" customHeight="1">
      <c r="A2" s="250" t="s">
        <v>5401</v>
      </c>
      <c r="B2" s="251"/>
      <c r="C2" s="251"/>
      <c r="D2" s="251"/>
      <c r="E2" s="251"/>
      <c r="F2" s="251"/>
      <c r="G2" s="251"/>
      <c r="H2" s="251"/>
      <c r="I2" s="251"/>
      <c r="J2" s="251"/>
      <c r="K2" s="251"/>
      <c r="L2" s="251"/>
      <c r="M2" s="251"/>
      <c r="N2" s="251"/>
      <c r="O2" s="251"/>
      <c r="P2" s="252"/>
    </row>
    <row r="3" spans="1:19" ht="19.5" customHeight="1">
      <c r="A3" s="244" t="s">
        <v>5402</v>
      </c>
      <c r="B3" s="245"/>
      <c r="C3" s="245"/>
      <c r="D3" s="245"/>
      <c r="E3" s="245"/>
      <c r="F3" s="245"/>
      <c r="G3" s="245"/>
      <c r="H3" s="245"/>
      <c r="I3" s="245"/>
      <c r="J3" s="245"/>
      <c r="K3" s="245"/>
      <c r="L3" s="245"/>
      <c r="M3" s="245"/>
      <c r="N3" s="245"/>
      <c r="O3" s="245"/>
      <c r="P3" s="246"/>
    </row>
    <row r="4" spans="1:19" ht="19.5" customHeight="1">
      <c r="A4" s="244"/>
      <c r="B4" s="245"/>
      <c r="C4" s="245"/>
      <c r="D4" s="245"/>
      <c r="E4" s="245"/>
      <c r="F4" s="245"/>
      <c r="G4" s="245"/>
      <c r="H4" s="245"/>
      <c r="I4" s="245"/>
      <c r="J4" s="245"/>
      <c r="K4" s="245"/>
      <c r="L4" s="245"/>
      <c r="M4" s="245"/>
      <c r="N4" s="245"/>
      <c r="O4" s="245"/>
      <c r="P4" s="246"/>
      <c r="Q4" s="231"/>
      <c r="R4" s="231"/>
      <c r="S4" s="231"/>
    </row>
    <row r="5" spans="1:19" ht="19.5" customHeight="1">
      <c r="A5" s="244"/>
      <c r="B5" s="245"/>
      <c r="C5" s="245"/>
      <c r="D5" s="245"/>
      <c r="E5" s="245"/>
      <c r="F5" s="245"/>
      <c r="G5" s="245"/>
      <c r="H5" s="245"/>
      <c r="I5" s="245"/>
      <c r="J5" s="245"/>
      <c r="K5" s="245"/>
      <c r="L5" s="245"/>
      <c r="M5" s="245"/>
      <c r="N5" s="245"/>
      <c r="O5" s="245"/>
      <c r="P5" s="246"/>
      <c r="Q5" s="231"/>
      <c r="R5" s="231"/>
      <c r="S5" s="231"/>
    </row>
    <row r="6" spans="1:19" ht="19.5" customHeight="1">
      <c r="A6" s="244"/>
      <c r="B6" s="245"/>
      <c r="C6" s="245"/>
      <c r="D6" s="245"/>
      <c r="E6" s="245"/>
      <c r="F6" s="245"/>
      <c r="G6" s="245"/>
      <c r="H6" s="245"/>
      <c r="I6" s="245"/>
      <c r="J6" s="245"/>
      <c r="K6" s="245"/>
      <c r="L6" s="245"/>
      <c r="M6" s="245"/>
      <c r="N6" s="245"/>
      <c r="O6" s="245"/>
      <c r="P6" s="246"/>
      <c r="Q6" s="231"/>
      <c r="R6" s="231"/>
      <c r="S6" s="231"/>
    </row>
    <row r="7" spans="1:19" ht="19.5" customHeight="1">
      <c r="A7" s="244"/>
      <c r="B7" s="245"/>
      <c r="C7" s="245"/>
      <c r="D7" s="245"/>
      <c r="E7" s="245"/>
      <c r="F7" s="245"/>
      <c r="G7" s="245"/>
      <c r="H7" s="245"/>
      <c r="I7" s="245"/>
      <c r="J7" s="245"/>
      <c r="K7" s="245"/>
      <c r="L7" s="245"/>
      <c r="M7" s="245"/>
      <c r="N7" s="245"/>
      <c r="O7" s="245"/>
      <c r="P7" s="246"/>
      <c r="Q7" s="231"/>
      <c r="R7" s="231"/>
      <c r="S7" s="231"/>
    </row>
    <row r="8" spans="1:19" ht="19.5" customHeight="1">
      <c r="A8" s="244"/>
      <c r="B8" s="245"/>
      <c r="C8" s="245"/>
      <c r="D8" s="245"/>
      <c r="E8" s="245"/>
      <c r="F8" s="245"/>
      <c r="G8" s="245"/>
      <c r="H8" s="245"/>
      <c r="I8" s="245"/>
      <c r="J8" s="245"/>
      <c r="K8" s="245"/>
      <c r="L8" s="245"/>
      <c r="M8" s="245"/>
      <c r="N8" s="245"/>
      <c r="O8" s="245"/>
      <c r="P8" s="246"/>
      <c r="Q8" s="231"/>
      <c r="R8" s="231"/>
      <c r="S8" s="231"/>
    </row>
    <row r="9" spans="1:19" ht="19.5" customHeight="1">
      <c r="A9" s="244"/>
      <c r="B9" s="245"/>
      <c r="C9" s="245"/>
      <c r="D9" s="245"/>
      <c r="E9" s="245"/>
      <c r="F9" s="245"/>
      <c r="G9" s="245"/>
      <c r="H9" s="245"/>
      <c r="I9" s="245"/>
      <c r="J9" s="245"/>
      <c r="K9" s="245"/>
      <c r="L9" s="245"/>
      <c r="M9" s="245"/>
      <c r="N9" s="245"/>
      <c r="O9" s="245"/>
      <c r="P9" s="246"/>
      <c r="Q9" s="231"/>
      <c r="R9" s="231"/>
      <c r="S9" s="231"/>
    </row>
    <row r="10" spans="1:19" ht="19.5" customHeight="1" thickBot="1">
      <c r="A10" s="247"/>
      <c r="B10" s="248"/>
      <c r="C10" s="248"/>
      <c r="D10" s="248"/>
      <c r="E10" s="248"/>
      <c r="F10" s="248"/>
      <c r="G10" s="248"/>
      <c r="H10" s="248"/>
      <c r="I10" s="248"/>
      <c r="J10" s="248"/>
      <c r="K10" s="248"/>
      <c r="L10" s="248"/>
      <c r="M10" s="248"/>
      <c r="N10" s="248"/>
      <c r="O10" s="248"/>
      <c r="P10" s="249"/>
      <c r="Q10" s="231"/>
      <c r="R10" s="231"/>
      <c r="S10" s="231"/>
    </row>
    <row r="11" spans="1:19" ht="9" customHeight="1">
      <c r="A11" s="230"/>
      <c r="B11" s="230"/>
      <c r="C11" s="230"/>
      <c r="D11" s="230"/>
      <c r="E11" s="230"/>
      <c r="F11" s="230"/>
      <c r="G11" s="230"/>
      <c r="H11" s="230"/>
      <c r="I11" s="230"/>
      <c r="J11" s="230"/>
      <c r="K11" s="230"/>
      <c r="L11" s="230"/>
      <c r="M11" s="230"/>
      <c r="N11" s="230"/>
      <c r="O11" s="230"/>
      <c r="P11" s="230"/>
      <c r="Q11" s="231"/>
      <c r="R11" s="231"/>
      <c r="S11" s="231"/>
    </row>
    <row r="12" spans="1:19" ht="19.5">
      <c r="A12" s="217" t="s">
        <v>4748</v>
      </c>
      <c r="B12" s="218"/>
      <c r="C12" s="218"/>
      <c r="D12" s="218"/>
      <c r="E12" s="218"/>
      <c r="F12" s="218"/>
      <c r="G12" s="218"/>
      <c r="H12" s="218"/>
      <c r="I12" s="218"/>
      <c r="J12" s="218"/>
      <c r="K12" s="218"/>
      <c r="L12" s="218"/>
      <c r="M12" s="218"/>
      <c r="N12" s="218"/>
      <c r="O12" s="218"/>
      <c r="P12" s="218"/>
      <c r="Q12" s="218"/>
      <c r="R12" s="218"/>
      <c r="S12" s="218"/>
    </row>
    <row r="13" spans="1:19" ht="19.5">
      <c r="A13" s="219" t="s">
        <v>4730</v>
      </c>
      <c r="B13" s="218"/>
      <c r="C13" s="218"/>
      <c r="D13" s="218"/>
      <c r="E13" s="218"/>
      <c r="F13" s="218"/>
      <c r="G13" s="218"/>
      <c r="H13" s="218"/>
      <c r="I13" s="218"/>
      <c r="J13" s="218"/>
      <c r="K13" s="218"/>
      <c r="L13" s="218"/>
      <c r="M13" s="218"/>
      <c r="N13" s="218"/>
      <c r="O13" s="218"/>
      <c r="P13" s="218"/>
      <c r="Q13" s="218"/>
      <c r="R13" s="218"/>
      <c r="S13" s="218"/>
    </row>
    <row r="14" spans="1:19" ht="19.5">
      <c r="A14" s="219" t="s">
        <v>4749</v>
      </c>
      <c r="B14" s="218"/>
      <c r="C14" s="218"/>
      <c r="D14" s="218"/>
      <c r="E14" s="218"/>
      <c r="F14" s="218"/>
      <c r="G14" s="218"/>
      <c r="H14" s="218"/>
      <c r="I14" s="218"/>
      <c r="J14" s="218"/>
      <c r="K14" s="218"/>
      <c r="L14" s="218"/>
      <c r="M14" s="218"/>
      <c r="N14" s="218"/>
      <c r="O14" s="218"/>
      <c r="P14" s="218"/>
      <c r="Q14" s="218"/>
      <c r="R14" s="218"/>
      <c r="S14" s="218"/>
    </row>
    <row r="15" spans="1:19" ht="19.5">
      <c r="A15" s="219" t="s">
        <v>4750</v>
      </c>
      <c r="B15" s="218"/>
      <c r="C15" s="218"/>
      <c r="D15" s="218"/>
      <c r="E15" s="218"/>
      <c r="F15" s="218"/>
      <c r="G15" s="218"/>
      <c r="H15" s="218"/>
      <c r="I15" s="218"/>
      <c r="J15" s="218"/>
      <c r="K15" s="218"/>
      <c r="L15" s="218"/>
      <c r="M15" s="218"/>
      <c r="N15" s="218"/>
      <c r="O15" s="218"/>
      <c r="P15" s="218"/>
      <c r="Q15" s="218"/>
      <c r="R15" s="218"/>
      <c r="S15" s="218"/>
    </row>
    <row r="16" spans="1:19" ht="19.5">
      <c r="A16" s="220" t="s">
        <v>4731</v>
      </c>
      <c r="B16" s="218"/>
      <c r="C16" s="218"/>
      <c r="D16" s="218"/>
      <c r="E16" s="218"/>
      <c r="F16" s="218"/>
      <c r="G16" s="218"/>
      <c r="H16" s="218"/>
      <c r="I16" s="218"/>
      <c r="J16" s="218"/>
      <c r="K16" s="218"/>
      <c r="L16" s="218"/>
      <c r="M16" s="218"/>
      <c r="N16" s="218"/>
      <c r="O16" s="218"/>
      <c r="P16" s="218"/>
      <c r="Q16" s="218"/>
      <c r="R16" s="218"/>
      <c r="S16" s="218"/>
    </row>
    <row r="17" spans="1:19" ht="19.5">
      <c r="A17" s="220" t="s">
        <v>4732</v>
      </c>
      <c r="B17" s="218"/>
      <c r="C17" s="218"/>
      <c r="D17" s="218"/>
      <c r="E17" s="218"/>
      <c r="F17" s="218"/>
      <c r="G17" s="218"/>
      <c r="H17" s="218"/>
      <c r="I17" s="218"/>
      <c r="J17" s="218"/>
      <c r="K17" s="218"/>
      <c r="L17" s="218"/>
      <c r="M17" s="218"/>
      <c r="N17" s="218"/>
      <c r="O17" s="218"/>
      <c r="P17" s="218"/>
      <c r="Q17" s="218"/>
      <c r="R17" s="218"/>
      <c r="S17" s="218"/>
    </row>
    <row r="18" spans="1:19" ht="19.5">
      <c r="A18" s="220" t="s">
        <v>4733</v>
      </c>
      <c r="B18" s="218"/>
      <c r="C18" s="218"/>
      <c r="D18" s="218"/>
      <c r="E18" s="218"/>
      <c r="F18" s="218"/>
      <c r="G18" s="218"/>
      <c r="H18" s="218"/>
      <c r="I18" s="218"/>
      <c r="J18" s="218"/>
      <c r="K18" s="218"/>
      <c r="L18" s="218"/>
      <c r="M18" s="218"/>
      <c r="N18" s="218"/>
      <c r="O18" s="218"/>
      <c r="P18" s="218"/>
      <c r="Q18" s="218"/>
      <c r="R18" s="218"/>
      <c r="S18" s="218"/>
    </row>
    <row r="19" spans="1:19" ht="19.5">
      <c r="A19" s="220" t="s">
        <v>4734</v>
      </c>
      <c r="B19" s="218"/>
      <c r="C19" s="218"/>
      <c r="D19" s="218"/>
      <c r="E19" s="218"/>
      <c r="F19" s="218"/>
      <c r="G19" s="218"/>
      <c r="H19" s="218"/>
      <c r="I19" s="218"/>
      <c r="J19" s="218"/>
      <c r="K19" s="218"/>
      <c r="L19" s="218"/>
      <c r="M19" s="218"/>
      <c r="N19" s="218"/>
      <c r="O19" s="218"/>
      <c r="P19" s="218"/>
      <c r="Q19" s="218"/>
      <c r="R19" s="218"/>
      <c r="S19" s="218"/>
    </row>
    <row r="20" spans="1:19" ht="19.5">
      <c r="A20" s="220" t="s">
        <v>4735</v>
      </c>
      <c r="B20" s="218"/>
      <c r="C20" s="218"/>
      <c r="D20" s="218"/>
      <c r="E20" s="218"/>
      <c r="F20" s="218"/>
      <c r="G20" s="218"/>
      <c r="H20" s="218"/>
      <c r="I20" s="218"/>
      <c r="J20" s="218"/>
      <c r="K20" s="218"/>
      <c r="L20" s="218"/>
      <c r="M20" s="218"/>
      <c r="N20" s="218"/>
      <c r="O20" s="218"/>
      <c r="P20" s="218"/>
      <c r="Q20" s="218"/>
      <c r="R20" s="218"/>
      <c r="S20" s="218"/>
    </row>
    <row r="21" spans="1:19" ht="19.5">
      <c r="A21" s="220" t="s">
        <v>4736</v>
      </c>
      <c r="B21" s="218"/>
      <c r="C21" s="218"/>
      <c r="D21" s="218"/>
      <c r="E21" s="218"/>
      <c r="F21" s="218"/>
      <c r="G21" s="218"/>
      <c r="H21" s="218"/>
      <c r="I21" s="218"/>
      <c r="J21" s="218"/>
      <c r="K21" s="218"/>
      <c r="L21" s="218"/>
      <c r="M21" s="218"/>
      <c r="N21" s="218"/>
      <c r="O21" s="218"/>
      <c r="P21" s="218"/>
      <c r="Q21" s="218"/>
      <c r="R21" s="218"/>
      <c r="S21" s="218"/>
    </row>
    <row r="22" spans="1:19" ht="19.5">
      <c r="A22" s="220" t="s">
        <v>4737</v>
      </c>
      <c r="B22" s="218"/>
      <c r="C22" s="218"/>
      <c r="D22" s="218"/>
      <c r="E22" s="218"/>
      <c r="F22" s="218"/>
      <c r="G22" s="218"/>
      <c r="H22" s="218"/>
      <c r="I22" s="218"/>
      <c r="J22" s="218"/>
      <c r="K22" s="218"/>
      <c r="L22" s="218"/>
      <c r="M22" s="218"/>
      <c r="N22" s="218"/>
      <c r="O22" s="218"/>
      <c r="P22" s="218"/>
      <c r="Q22" s="218"/>
      <c r="R22" s="218"/>
      <c r="S22" s="218"/>
    </row>
    <row r="23" spans="1:19" ht="19.5">
      <c r="A23" s="220" t="s">
        <v>4738</v>
      </c>
      <c r="B23" s="218"/>
      <c r="C23" s="218"/>
      <c r="D23" s="218"/>
      <c r="E23" s="218"/>
      <c r="F23" s="218"/>
      <c r="G23" s="218"/>
      <c r="H23" s="218"/>
      <c r="I23" s="218"/>
      <c r="J23" s="218"/>
      <c r="K23" s="218"/>
      <c r="L23" s="218"/>
      <c r="M23" s="218"/>
      <c r="N23" s="218"/>
      <c r="O23" s="218"/>
      <c r="P23" s="218"/>
      <c r="Q23" s="218"/>
      <c r="R23" s="218"/>
      <c r="S23" s="218"/>
    </row>
    <row r="24" spans="1:19" ht="6.75" customHeight="1">
      <c r="A24" s="218"/>
      <c r="B24" s="218"/>
      <c r="C24" s="218"/>
      <c r="D24" s="218"/>
      <c r="E24" s="218"/>
      <c r="F24" s="218"/>
      <c r="G24" s="218"/>
      <c r="H24" s="218"/>
      <c r="I24" s="218"/>
      <c r="J24" s="218"/>
      <c r="K24" s="218"/>
      <c r="L24" s="218"/>
      <c r="M24" s="218"/>
      <c r="N24" s="218"/>
      <c r="O24" s="218"/>
      <c r="P24" s="218"/>
      <c r="Q24" s="218"/>
      <c r="R24" s="218"/>
      <c r="S24" s="218"/>
    </row>
    <row r="25" spans="1:19" ht="19.5">
      <c r="A25" s="220" t="s">
        <v>4739</v>
      </c>
      <c r="B25" s="218"/>
      <c r="C25" s="218"/>
      <c r="D25" s="218"/>
      <c r="E25" s="218"/>
      <c r="F25" s="218"/>
      <c r="G25" s="218"/>
      <c r="H25" s="218"/>
      <c r="I25" s="218"/>
      <c r="J25" s="218"/>
      <c r="K25" s="218"/>
      <c r="L25" s="218"/>
      <c r="M25" s="218"/>
      <c r="N25" s="218"/>
      <c r="O25" s="218"/>
      <c r="P25" s="218"/>
      <c r="Q25" s="218"/>
      <c r="R25" s="218"/>
      <c r="S25" s="218"/>
    </row>
    <row r="26" spans="1:19" ht="19.5">
      <c r="A26" s="220" t="s">
        <v>4740</v>
      </c>
      <c r="B26" s="218"/>
      <c r="C26" s="218"/>
      <c r="D26" s="218"/>
      <c r="E26" s="218"/>
      <c r="F26" s="218"/>
      <c r="G26" s="218"/>
      <c r="H26" s="218"/>
      <c r="I26" s="218"/>
      <c r="J26" s="218"/>
      <c r="K26" s="218"/>
      <c r="L26" s="218"/>
      <c r="M26" s="218"/>
      <c r="N26" s="218"/>
      <c r="O26" s="218"/>
      <c r="P26" s="218"/>
      <c r="Q26" s="218"/>
      <c r="R26" s="218"/>
      <c r="S26" s="218"/>
    </row>
    <row r="27" spans="1:19" ht="19.5">
      <c r="A27" s="220" t="s">
        <v>4741</v>
      </c>
      <c r="B27" s="218"/>
      <c r="C27" s="218"/>
      <c r="D27" s="218"/>
      <c r="E27" s="218"/>
      <c r="F27" s="218"/>
      <c r="G27" s="218"/>
      <c r="H27" s="218"/>
      <c r="I27" s="218"/>
      <c r="J27" s="218"/>
      <c r="K27" s="218"/>
      <c r="L27" s="218"/>
      <c r="M27" s="218"/>
      <c r="N27" s="218"/>
      <c r="O27" s="218"/>
      <c r="P27" s="218"/>
      <c r="Q27" s="218"/>
      <c r="R27" s="218"/>
      <c r="S27" s="218"/>
    </row>
    <row r="28" spans="1:19" ht="19.5">
      <c r="A28" s="220" t="s">
        <v>4742</v>
      </c>
      <c r="B28" s="218"/>
      <c r="C28" s="218"/>
      <c r="D28" s="218"/>
      <c r="E28" s="218"/>
      <c r="F28" s="218"/>
      <c r="G28" s="218"/>
      <c r="H28" s="218"/>
      <c r="I28" s="218"/>
      <c r="J28" s="218"/>
      <c r="K28" s="218"/>
      <c r="L28" s="218"/>
      <c r="M28" s="218"/>
      <c r="N28" s="218"/>
      <c r="O28" s="218"/>
      <c r="P28" s="218"/>
      <c r="Q28" s="218"/>
      <c r="R28" s="218"/>
      <c r="S28" s="218"/>
    </row>
    <row r="29" spans="1:19" ht="19.5">
      <c r="A29" s="220" t="s">
        <v>4743</v>
      </c>
      <c r="B29" s="218"/>
      <c r="C29" s="218"/>
      <c r="D29" s="218"/>
      <c r="E29" s="218"/>
      <c r="F29" s="218"/>
      <c r="G29" s="218"/>
      <c r="H29" s="218"/>
      <c r="I29" s="218"/>
      <c r="J29" s="218"/>
      <c r="K29" s="218"/>
      <c r="L29" s="218"/>
      <c r="M29" s="218"/>
      <c r="N29" s="218"/>
      <c r="O29" s="218"/>
      <c r="P29" s="218"/>
      <c r="Q29" s="218"/>
      <c r="R29" s="218"/>
      <c r="S29" s="218"/>
    </row>
    <row r="30" spans="1:19" ht="19.5">
      <c r="A30" s="220" t="s">
        <v>4744</v>
      </c>
      <c r="B30" s="218"/>
      <c r="C30" s="218"/>
      <c r="D30" s="218"/>
      <c r="E30" s="218"/>
      <c r="F30" s="218"/>
      <c r="G30" s="218"/>
      <c r="H30" s="218"/>
      <c r="I30" s="218"/>
      <c r="J30" s="218"/>
      <c r="K30" s="218"/>
      <c r="L30" s="218"/>
      <c r="M30" s="218"/>
      <c r="N30" s="218"/>
      <c r="O30" s="218"/>
      <c r="P30" s="218"/>
      <c r="Q30" s="218"/>
      <c r="R30" s="218"/>
      <c r="S30" s="218"/>
    </row>
    <row r="31" spans="1:19" ht="19.5">
      <c r="A31" s="220" t="s">
        <v>4745</v>
      </c>
      <c r="B31" s="218"/>
      <c r="C31" s="218"/>
      <c r="D31" s="218"/>
      <c r="E31" s="218"/>
      <c r="F31" s="218"/>
      <c r="G31" s="218"/>
      <c r="H31" s="218"/>
      <c r="I31" s="218"/>
      <c r="J31" s="218"/>
      <c r="K31" s="218"/>
      <c r="L31" s="218"/>
      <c r="M31" s="218"/>
      <c r="N31" s="218"/>
      <c r="O31" s="218"/>
      <c r="P31" s="218"/>
      <c r="Q31" s="218"/>
      <c r="R31" s="218"/>
      <c r="S31" s="218"/>
    </row>
    <row r="32" spans="1:19" ht="19.5">
      <c r="A32" s="219" t="s">
        <v>4746</v>
      </c>
      <c r="B32" s="218"/>
      <c r="C32" s="218"/>
      <c r="D32" s="218"/>
      <c r="E32" s="218"/>
      <c r="F32" s="218"/>
      <c r="G32" s="218"/>
      <c r="H32" s="218"/>
      <c r="I32" s="218"/>
      <c r="J32" s="218"/>
      <c r="K32" s="218"/>
      <c r="L32" s="218"/>
      <c r="M32" s="218"/>
      <c r="N32" s="218"/>
      <c r="O32" s="218"/>
      <c r="P32" s="218"/>
      <c r="Q32" s="218"/>
      <c r="R32" s="218"/>
      <c r="S32" s="218"/>
    </row>
    <row r="33" spans="1:19" ht="19.5">
      <c r="A33" s="219" t="s">
        <v>4747</v>
      </c>
      <c r="B33" s="218"/>
      <c r="C33" s="218"/>
      <c r="D33" s="218"/>
      <c r="E33" s="218"/>
      <c r="F33" s="218"/>
      <c r="G33" s="218"/>
      <c r="H33" s="218"/>
      <c r="I33" s="218"/>
      <c r="J33" s="218"/>
      <c r="K33" s="218"/>
      <c r="L33" s="218"/>
      <c r="M33" s="218"/>
      <c r="N33" s="218"/>
      <c r="O33" s="218"/>
      <c r="P33" s="218"/>
      <c r="Q33" s="218"/>
      <c r="R33" s="218"/>
      <c r="S33" s="218"/>
    </row>
    <row r="34" spans="1:19" ht="9.75" customHeight="1"/>
    <row r="35" spans="1:19" ht="19.5" thickBot="1">
      <c r="A35" s="215" t="s">
        <v>5310</v>
      </c>
    </row>
    <row r="36" spans="1:19">
      <c r="A36" s="232" t="s">
        <v>5403</v>
      </c>
      <c r="B36" s="233"/>
      <c r="C36" s="233"/>
      <c r="D36" s="233"/>
      <c r="E36" s="233"/>
      <c r="F36" s="233"/>
      <c r="G36" s="233"/>
      <c r="H36" s="233"/>
      <c r="I36" s="233"/>
      <c r="J36" s="233"/>
      <c r="K36" s="233"/>
      <c r="L36" s="233"/>
      <c r="M36" s="233"/>
      <c r="N36" s="233"/>
      <c r="O36" s="233"/>
      <c r="P36" s="234"/>
      <c r="Q36" s="235"/>
    </row>
    <row r="37" spans="1:19">
      <c r="A37" s="214" t="s">
        <v>5404</v>
      </c>
      <c r="B37" s="237"/>
      <c r="C37" s="237"/>
      <c r="D37" s="237"/>
      <c r="E37" s="237"/>
      <c r="F37" s="237"/>
      <c r="G37" s="237"/>
      <c r="H37" s="237"/>
      <c r="I37" s="237"/>
      <c r="J37" s="237"/>
      <c r="K37" s="237"/>
      <c r="L37" s="237"/>
      <c r="M37" s="237"/>
      <c r="N37" s="237"/>
      <c r="O37" s="237"/>
      <c r="P37" s="1"/>
      <c r="Q37" s="236"/>
    </row>
    <row r="38" spans="1:19" ht="19.5" customHeight="1">
      <c r="A38" s="238" t="s">
        <v>5405</v>
      </c>
      <c r="B38" s="239"/>
      <c r="C38" s="239"/>
      <c r="D38" s="239"/>
      <c r="E38" s="239"/>
      <c r="F38" s="239"/>
      <c r="G38" s="239"/>
      <c r="H38" s="239"/>
      <c r="I38" s="239"/>
      <c r="J38" s="239"/>
      <c r="K38" s="239"/>
      <c r="L38" s="239"/>
      <c r="M38" s="239"/>
      <c r="N38" s="239"/>
      <c r="O38" s="239"/>
      <c r="P38" s="239"/>
      <c r="Q38" s="240"/>
    </row>
    <row r="39" spans="1:19">
      <c r="A39" s="238"/>
      <c r="B39" s="239"/>
      <c r="C39" s="239"/>
      <c r="D39" s="239"/>
      <c r="E39" s="239"/>
      <c r="F39" s="239"/>
      <c r="G39" s="239"/>
      <c r="H39" s="239"/>
      <c r="I39" s="239"/>
      <c r="J39" s="239"/>
      <c r="K39" s="239"/>
      <c r="L39" s="239"/>
      <c r="M39" s="239"/>
      <c r="N39" s="239"/>
      <c r="O39" s="239"/>
      <c r="P39" s="239"/>
      <c r="Q39" s="240"/>
    </row>
    <row r="40" spans="1:19">
      <c r="A40" s="238"/>
      <c r="B40" s="239"/>
      <c r="C40" s="239"/>
      <c r="D40" s="239"/>
      <c r="E40" s="239"/>
      <c r="F40" s="239"/>
      <c r="G40" s="239"/>
      <c r="H40" s="239"/>
      <c r="I40" s="239"/>
      <c r="J40" s="239"/>
      <c r="K40" s="239"/>
      <c r="L40" s="239"/>
      <c r="M40" s="239"/>
      <c r="N40" s="239"/>
      <c r="O40" s="239"/>
      <c r="P40" s="239"/>
      <c r="Q40" s="240"/>
    </row>
    <row r="41" spans="1:19">
      <c r="A41" s="238"/>
      <c r="B41" s="239"/>
      <c r="C41" s="239"/>
      <c r="D41" s="239"/>
      <c r="E41" s="239"/>
      <c r="F41" s="239"/>
      <c r="G41" s="239"/>
      <c r="H41" s="239"/>
      <c r="I41" s="239"/>
      <c r="J41" s="239"/>
      <c r="K41" s="239"/>
      <c r="L41" s="239"/>
      <c r="M41" s="239"/>
      <c r="N41" s="239"/>
      <c r="O41" s="239"/>
      <c r="P41" s="239"/>
      <c r="Q41" s="240"/>
    </row>
    <row r="42" spans="1:19">
      <c r="A42" s="238"/>
      <c r="B42" s="239"/>
      <c r="C42" s="239"/>
      <c r="D42" s="239"/>
      <c r="E42" s="239"/>
      <c r="F42" s="239"/>
      <c r="G42" s="239"/>
      <c r="H42" s="239"/>
      <c r="I42" s="239"/>
      <c r="J42" s="239"/>
      <c r="K42" s="239"/>
      <c r="L42" s="239"/>
      <c r="M42" s="239"/>
      <c r="N42" s="239"/>
      <c r="O42" s="239"/>
      <c r="P42" s="239"/>
      <c r="Q42" s="240"/>
    </row>
    <row r="43" spans="1:19">
      <c r="A43" s="238"/>
      <c r="B43" s="239"/>
      <c r="C43" s="239"/>
      <c r="D43" s="239"/>
      <c r="E43" s="239"/>
      <c r="F43" s="239"/>
      <c r="G43" s="239"/>
      <c r="H43" s="239"/>
      <c r="I43" s="239"/>
      <c r="J43" s="239"/>
      <c r="K43" s="239"/>
      <c r="L43" s="239"/>
      <c r="M43" s="239"/>
      <c r="N43" s="239"/>
      <c r="O43" s="239"/>
      <c r="P43" s="239"/>
      <c r="Q43" s="240"/>
    </row>
    <row r="44" spans="1:19">
      <c r="A44" s="238"/>
      <c r="B44" s="239"/>
      <c r="C44" s="239"/>
      <c r="D44" s="239"/>
      <c r="E44" s="239"/>
      <c r="F44" s="239"/>
      <c r="G44" s="239"/>
      <c r="H44" s="239"/>
      <c r="I44" s="239"/>
      <c r="J44" s="239"/>
      <c r="K44" s="239"/>
      <c r="L44" s="239"/>
      <c r="M44" s="239"/>
      <c r="N44" s="239"/>
      <c r="O44" s="239"/>
      <c r="P44" s="239"/>
      <c r="Q44" s="240"/>
    </row>
    <row r="45" spans="1:19">
      <c r="A45" s="238"/>
      <c r="B45" s="239"/>
      <c r="C45" s="239"/>
      <c r="D45" s="239"/>
      <c r="E45" s="239"/>
      <c r="F45" s="239"/>
      <c r="G45" s="239"/>
      <c r="H45" s="239"/>
      <c r="I45" s="239"/>
      <c r="J45" s="239"/>
      <c r="K45" s="239"/>
      <c r="L45" s="239"/>
      <c r="M45" s="239"/>
      <c r="N45" s="239"/>
      <c r="O45" s="239"/>
      <c r="P45" s="239"/>
      <c r="Q45" s="240"/>
    </row>
    <row r="46" spans="1:19">
      <c r="A46" s="238"/>
      <c r="B46" s="239"/>
      <c r="C46" s="239"/>
      <c r="D46" s="239"/>
      <c r="E46" s="239"/>
      <c r="F46" s="239"/>
      <c r="G46" s="239"/>
      <c r="H46" s="239"/>
      <c r="I46" s="239"/>
      <c r="J46" s="239"/>
      <c r="K46" s="239"/>
      <c r="L46" s="239"/>
      <c r="M46" s="239"/>
      <c r="N46" s="239"/>
      <c r="O46" s="239"/>
      <c r="P46" s="239"/>
      <c r="Q46" s="240"/>
    </row>
    <row r="47" spans="1:19" ht="19.5" thickBot="1">
      <c r="A47" s="241"/>
      <c r="B47" s="242"/>
      <c r="C47" s="242"/>
      <c r="D47" s="242"/>
      <c r="E47" s="242"/>
      <c r="F47" s="242"/>
      <c r="G47" s="242"/>
      <c r="H47" s="242"/>
      <c r="I47" s="242"/>
      <c r="J47" s="242"/>
      <c r="K47" s="242"/>
      <c r="L47" s="242"/>
      <c r="M47" s="242"/>
      <c r="N47" s="242"/>
      <c r="O47" s="242"/>
      <c r="P47" s="242"/>
      <c r="Q47" s="243"/>
    </row>
    <row r="48" spans="1:19" ht="9" customHeight="1"/>
    <row r="49" spans="1:1" ht="24.75">
      <c r="A49" s="216" t="s">
        <v>5311</v>
      </c>
    </row>
    <row r="50" spans="1:1">
      <c r="A50" s="221" t="s">
        <v>5312</v>
      </c>
    </row>
    <row r="51" spans="1:1">
      <c r="A51" s="223" t="s">
        <v>5323</v>
      </c>
    </row>
    <row r="52" spans="1:1">
      <c r="A52" s="225" t="s">
        <v>5324</v>
      </c>
    </row>
    <row r="53" spans="1:1" ht="9.75" customHeight="1">
      <c r="A53" s="226"/>
    </row>
    <row r="54" spans="1:1">
      <c r="A54" s="224" t="s">
        <v>5325</v>
      </c>
    </row>
    <row r="55" spans="1:1">
      <c r="A55" s="215" t="s">
        <v>5313</v>
      </c>
    </row>
    <row r="56" spans="1:1">
      <c r="A56" s="215" t="s">
        <v>5314</v>
      </c>
    </row>
    <row r="57" spans="1:1">
      <c r="A57" s="215" t="s">
        <v>5315</v>
      </c>
    </row>
    <row r="58" spans="1:1">
      <c r="A58" s="215" t="s">
        <v>5316</v>
      </c>
    </row>
    <row r="59" spans="1:1">
      <c r="A59" s="215" t="s">
        <v>5317</v>
      </c>
    </row>
    <row r="60" spans="1:1">
      <c r="A60" s="215" t="s">
        <v>5318</v>
      </c>
    </row>
    <row r="61" spans="1:1">
      <c r="A61" s="215" t="s">
        <v>5319</v>
      </c>
    </row>
    <row r="62" spans="1:1">
      <c r="A62" s="215" t="s">
        <v>5321</v>
      </c>
    </row>
    <row r="63" spans="1:1">
      <c r="A63" s="215" t="s">
        <v>5320</v>
      </c>
    </row>
    <row r="64" spans="1:1">
      <c r="A64" s="224" t="s">
        <v>5326</v>
      </c>
    </row>
    <row r="65" spans="1:1">
      <c r="A65" s="224" t="s">
        <v>5327</v>
      </c>
    </row>
    <row r="66" spans="1:1">
      <c r="A66" s="224" t="s">
        <v>5328</v>
      </c>
    </row>
    <row r="67" spans="1:1">
      <c r="A67" s="224" t="s">
        <v>5329</v>
      </c>
    </row>
    <row r="68" spans="1:1">
      <c r="A68" s="224" t="s">
        <v>5330</v>
      </c>
    </row>
    <row r="69" spans="1:1">
      <c r="A69" s="224" t="s">
        <v>5331</v>
      </c>
    </row>
    <row r="70" spans="1:1">
      <c r="A70" s="222" t="s">
        <v>5322</v>
      </c>
    </row>
  </sheetData>
  <sheetProtection algorithmName="SHA-512" hashValue="OzPiTsLsu9Dg+aUKt9M/ZYh+Ga9L7Y/Rb2h7CgLhMxlX7hhVJK2p2Pza5Avws+MC60h2G6m3PSBYeTS26dg+Ag==" saltValue="m+IiE3iGURcxVdHreMQ0UA==" spinCount="100000" sheet="1" objects="1" scenarios="1"/>
  <mergeCells count="3">
    <mergeCell ref="A38:Q47"/>
    <mergeCell ref="A3:P10"/>
    <mergeCell ref="A2:P2"/>
  </mergeCells>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4F643-9449-4426-BEBD-5A87CCE3C4C3}">
  <dimension ref="A1:AI36"/>
  <sheetViews>
    <sheetView zoomScale="85" zoomScaleNormal="85" workbookViewId="0">
      <selection activeCell="KE21" sqref="KE21"/>
    </sheetView>
  </sheetViews>
  <sheetFormatPr defaultRowHeight="18.75"/>
  <cols>
    <col min="1" max="1" width="13.375" bestFit="1" customWidth="1"/>
    <col min="2" max="2" width="18.5" customWidth="1"/>
    <col min="3" max="3" width="9.25" customWidth="1"/>
    <col min="4" max="4" width="12.75" customWidth="1"/>
    <col min="7" max="7" width="13.5" customWidth="1"/>
    <col min="8" max="9" width="10.375" customWidth="1"/>
    <col min="10" max="10" width="32.875" bestFit="1" customWidth="1"/>
    <col min="12" max="12" width="9.125" customWidth="1"/>
    <col min="13" max="13" width="15" customWidth="1"/>
    <col min="15" max="15" width="9.125" customWidth="1"/>
    <col min="17" max="17" width="9.75" customWidth="1"/>
    <col min="18" max="18" width="9.125" customWidth="1"/>
    <col min="19" max="19" width="10.875" customWidth="1"/>
    <col min="20" max="20" width="13.5" customWidth="1"/>
    <col min="21" max="21" width="9.875" customWidth="1"/>
    <col min="22" max="22" width="10" customWidth="1"/>
    <col min="23" max="23" width="10.25" customWidth="1"/>
    <col min="24" max="24" width="12.25" customWidth="1"/>
    <col min="25" max="25" width="9.125" customWidth="1"/>
    <col min="26" max="26" width="11.625" customWidth="1"/>
    <col min="27" max="27" width="10.375" customWidth="1"/>
    <col min="28" max="29" width="9.125" customWidth="1"/>
    <col min="30" max="30" width="10.25" customWidth="1"/>
    <col min="31" max="31" width="10" customWidth="1"/>
    <col min="32" max="32" width="10.875" customWidth="1"/>
    <col min="33" max="33" width="18.75" customWidth="1"/>
    <col min="35" max="35" width="14.75" customWidth="1"/>
  </cols>
  <sheetData>
    <row r="1" spans="1:35">
      <c r="A1" t="s">
        <v>583</v>
      </c>
      <c r="B1" t="s">
        <v>614</v>
      </c>
      <c r="C1" t="s">
        <v>336</v>
      </c>
      <c r="D1" t="s">
        <v>585</v>
      </c>
      <c r="E1" t="s">
        <v>586</v>
      </c>
      <c r="F1" t="s">
        <v>587</v>
      </c>
      <c r="G1" t="s">
        <v>588</v>
      </c>
      <c r="H1" t="s">
        <v>589</v>
      </c>
      <c r="I1" t="s">
        <v>590</v>
      </c>
      <c r="J1" t="s">
        <v>591</v>
      </c>
      <c r="K1" t="s">
        <v>592</v>
      </c>
      <c r="L1" t="s">
        <v>593</v>
      </c>
      <c r="M1" t="s">
        <v>594</v>
      </c>
      <c r="N1" t="s">
        <v>595</v>
      </c>
      <c r="O1" t="s">
        <v>596</v>
      </c>
      <c r="P1" t="s">
        <v>597</v>
      </c>
      <c r="Q1" t="s">
        <v>598</v>
      </c>
      <c r="R1" t="s">
        <v>599</v>
      </c>
      <c r="S1" t="s">
        <v>600</v>
      </c>
      <c r="T1" t="s">
        <v>601</v>
      </c>
      <c r="U1" t="s">
        <v>602</v>
      </c>
      <c r="V1" t="s">
        <v>603</v>
      </c>
      <c r="W1" t="s">
        <v>604</v>
      </c>
      <c r="X1" t="s">
        <v>605</v>
      </c>
      <c r="Y1" t="s">
        <v>606</v>
      </c>
      <c r="Z1" t="s">
        <v>607</v>
      </c>
      <c r="AA1" t="s">
        <v>608</v>
      </c>
      <c r="AB1" t="s">
        <v>609</v>
      </c>
      <c r="AC1" t="s">
        <v>610</v>
      </c>
      <c r="AD1" t="s">
        <v>611</v>
      </c>
      <c r="AE1" t="s">
        <v>612</v>
      </c>
      <c r="AF1" t="s">
        <v>613</v>
      </c>
      <c r="AG1" t="s">
        <v>4631</v>
      </c>
      <c r="AH1" t="s">
        <v>4627</v>
      </c>
      <c r="AI1" t="s">
        <v>4720</v>
      </c>
    </row>
    <row r="2" spans="1:35">
      <c r="A2" t="s">
        <v>4626</v>
      </c>
      <c r="B2" t="s">
        <v>615</v>
      </c>
      <c r="C2" t="s">
        <v>4089</v>
      </c>
      <c r="D2" t="s">
        <v>4657</v>
      </c>
      <c r="E2" t="s">
        <v>617</v>
      </c>
      <c r="F2" t="s">
        <v>618</v>
      </c>
      <c r="G2" s="43" t="s">
        <v>619</v>
      </c>
      <c r="H2" t="s">
        <v>620</v>
      </c>
      <c r="I2" t="s">
        <v>621</v>
      </c>
      <c r="J2" t="s">
        <v>622</v>
      </c>
      <c r="K2" t="s">
        <v>623</v>
      </c>
      <c r="L2" t="s">
        <v>624</v>
      </c>
      <c r="M2" t="s">
        <v>625</v>
      </c>
      <c r="N2" t="s">
        <v>626</v>
      </c>
      <c r="O2" t="s">
        <v>627</v>
      </c>
      <c r="P2" t="s">
        <v>628</v>
      </c>
      <c r="Q2" t="s">
        <v>629</v>
      </c>
      <c r="R2" t="s">
        <v>4660</v>
      </c>
      <c r="S2" t="s">
        <v>631</v>
      </c>
      <c r="T2" t="s">
        <v>632</v>
      </c>
      <c r="U2" t="s">
        <v>633</v>
      </c>
      <c r="V2" t="s">
        <v>634</v>
      </c>
      <c r="W2" t="s">
        <v>635</v>
      </c>
      <c r="X2" t="s">
        <v>636</v>
      </c>
      <c r="Y2" t="s">
        <v>637</v>
      </c>
      <c r="Z2" t="s">
        <v>4656</v>
      </c>
      <c r="AA2" t="s">
        <v>639</v>
      </c>
      <c r="AB2" t="s">
        <v>4666</v>
      </c>
      <c r="AC2" t="s">
        <v>641</v>
      </c>
      <c r="AD2" t="s">
        <v>642</v>
      </c>
      <c r="AE2" t="s">
        <v>643</v>
      </c>
      <c r="AF2" t="s">
        <v>644</v>
      </c>
      <c r="AG2" t="s">
        <v>4719</v>
      </c>
      <c r="AH2" t="s">
        <v>4716</v>
      </c>
      <c r="AI2" t="s">
        <v>4717</v>
      </c>
    </row>
    <row r="3" spans="1:35">
      <c r="A3" t="s">
        <v>4627</v>
      </c>
      <c r="B3" t="s">
        <v>646</v>
      </c>
      <c r="E3" t="s">
        <v>647</v>
      </c>
      <c r="F3" t="s">
        <v>648</v>
      </c>
      <c r="G3" s="43" t="s">
        <v>649</v>
      </c>
      <c r="H3" t="s">
        <v>650</v>
      </c>
      <c r="I3" t="s">
        <v>651</v>
      </c>
      <c r="J3" t="s">
        <v>652</v>
      </c>
      <c r="K3" t="s">
        <v>653</v>
      </c>
      <c r="L3" t="s">
        <v>654</v>
      </c>
      <c r="M3" t="s">
        <v>655</v>
      </c>
      <c r="N3" t="s">
        <v>656</v>
      </c>
      <c r="O3" t="s">
        <v>657</v>
      </c>
      <c r="P3" t="s">
        <v>658</v>
      </c>
      <c r="Q3" t="s">
        <v>659</v>
      </c>
      <c r="R3" t="s">
        <v>660</v>
      </c>
      <c r="S3" t="s">
        <v>661</v>
      </c>
      <c r="T3" t="s">
        <v>662</v>
      </c>
      <c r="U3" t="s">
        <v>663</v>
      </c>
      <c r="V3" t="s">
        <v>664</v>
      </c>
      <c r="W3" t="s">
        <v>665</v>
      </c>
      <c r="X3" t="s">
        <v>666</v>
      </c>
      <c r="Y3" t="s">
        <v>667</v>
      </c>
      <c r="AA3" t="s">
        <v>668</v>
      </c>
      <c r="AC3" t="s">
        <v>669</v>
      </c>
      <c r="AD3" t="s">
        <v>670</v>
      </c>
      <c r="AE3" t="s">
        <v>671</v>
      </c>
      <c r="AF3" t="s">
        <v>672</v>
      </c>
    </row>
    <row r="4" spans="1:35">
      <c r="A4" t="s">
        <v>4628</v>
      </c>
      <c r="B4" t="s">
        <v>674</v>
      </c>
      <c r="E4" t="s">
        <v>675</v>
      </c>
      <c r="F4" t="s">
        <v>676</v>
      </c>
      <c r="G4" t="s">
        <v>677</v>
      </c>
      <c r="H4" t="s">
        <v>678</v>
      </c>
      <c r="I4" t="s">
        <v>679</v>
      </c>
      <c r="J4" t="s">
        <v>680</v>
      </c>
      <c r="K4" t="s">
        <v>681</v>
      </c>
      <c r="L4" t="s">
        <v>682</v>
      </c>
      <c r="M4" t="s">
        <v>683</v>
      </c>
      <c r="N4" t="s">
        <v>684</v>
      </c>
      <c r="O4" t="s">
        <v>685</v>
      </c>
      <c r="P4" t="s">
        <v>686</v>
      </c>
      <c r="Q4" t="s">
        <v>687</v>
      </c>
      <c r="R4" t="s">
        <v>688</v>
      </c>
      <c r="S4" t="s">
        <v>689</v>
      </c>
      <c r="T4" t="s">
        <v>690</v>
      </c>
      <c r="U4" t="s">
        <v>691</v>
      </c>
      <c r="V4" t="s">
        <v>692</v>
      </c>
      <c r="W4" t="s">
        <v>693</v>
      </c>
      <c r="X4" t="s">
        <v>694</v>
      </c>
      <c r="Y4" t="s">
        <v>695</v>
      </c>
      <c r="AA4" t="s">
        <v>696</v>
      </c>
      <c r="AC4" t="s">
        <v>697</v>
      </c>
      <c r="AD4" t="s">
        <v>698</v>
      </c>
      <c r="AE4" t="s">
        <v>699</v>
      </c>
      <c r="AF4" t="s">
        <v>700</v>
      </c>
    </row>
    <row r="5" spans="1:35">
      <c r="A5" t="s">
        <v>4597</v>
      </c>
      <c r="B5" t="s">
        <v>702</v>
      </c>
      <c r="E5" t="s">
        <v>703</v>
      </c>
      <c r="F5" t="s">
        <v>704</v>
      </c>
      <c r="G5" t="s">
        <v>705</v>
      </c>
      <c r="H5" t="s">
        <v>706</v>
      </c>
      <c r="I5" t="s">
        <v>707</v>
      </c>
      <c r="J5" t="s">
        <v>708</v>
      </c>
      <c r="K5" t="s">
        <v>709</v>
      </c>
      <c r="L5" t="s">
        <v>710</v>
      </c>
      <c r="M5" t="s">
        <v>711</v>
      </c>
      <c r="N5" t="s">
        <v>712</v>
      </c>
      <c r="O5" t="s">
        <v>713</v>
      </c>
      <c r="P5" t="s">
        <v>4663</v>
      </c>
      <c r="Q5" t="s">
        <v>715</v>
      </c>
      <c r="R5" t="s">
        <v>716</v>
      </c>
      <c r="S5" t="s">
        <v>717</v>
      </c>
      <c r="T5" t="s">
        <v>718</v>
      </c>
      <c r="U5" t="s">
        <v>719</v>
      </c>
      <c r="V5" t="s">
        <v>4664</v>
      </c>
      <c r="W5" t="s">
        <v>721</v>
      </c>
      <c r="X5" t="s">
        <v>722</v>
      </c>
      <c r="Y5" t="s">
        <v>723</v>
      </c>
      <c r="AA5" t="s">
        <v>724</v>
      </c>
      <c r="AC5" t="s">
        <v>725</v>
      </c>
      <c r="AD5" t="s">
        <v>726</v>
      </c>
      <c r="AE5" t="s">
        <v>727</v>
      </c>
      <c r="AF5" t="s">
        <v>728</v>
      </c>
    </row>
    <row r="6" spans="1:35">
      <c r="A6" t="s">
        <v>614</v>
      </c>
      <c r="B6" t="s">
        <v>730</v>
      </c>
      <c r="E6" t="s">
        <v>731</v>
      </c>
      <c r="F6" t="s">
        <v>732</v>
      </c>
      <c r="G6" t="s">
        <v>733</v>
      </c>
      <c r="H6" t="s">
        <v>734</v>
      </c>
      <c r="I6" t="s">
        <v>735</v>
      </c>
      <c r="J6" t="s">
        <v>736</v>
      </c>
      <c r="K6" t="s">
        <v>737</v>
      </c>
      <c r="L6" t="s">
        <v>738</v>
      </c>
      <c r="M6" t="s">
        <v>739</v>
      </c>
      <c r="N6" t="s">
        <v>740</v>
      </c>
      <c r="O6" t="s">
        <v>741</v>
      </c>
      <c r="P6" t="s">
        <v>742</v>
      </c>
      <c r="Q6" t="s">
        <v>743</v>
      </c>
      <c r="R6" t="s">
        <v>744</v>
      </c>
      <c r="S6" t="s">
        <v>745</v>
      </c>
      <c r="T6" t="s">
        <v>746</v>
      </c>
      <c r="U6" t="s">
        <v>747</v>
      </c>
      <c r="V6" t="s">
        <v>748</v>
      </c>
      <c r="W6" t="s">
        <v>749</v>
      </c>
      <c r="X6" t="s">
        <v>750</v>
      </c>
      <c r="Y6" t="s">
        <v>751</v>
      </c>
      <c r="AA6" t="s">
        <v>752</v>
      </c>
      <c r="AC6" t="s">
        <v>753</v>
      </c>
      <c r="AD6" t="s">
        <v>754</v>
      </c>
      <c r="AE6" t="s">
        <v>755</v>
      </c>
      <c r="AF6" t="s">
        <v>756</v>
      </c>
    </row>
    <row r="7" spans="1:35">
      <c r="A7" t="s">
        <v>645</v>
      </c>
      <c r="B7" t="s">
        <v>758</v>
      </c>
      <c r="E7" t="s">
        <v>759</v>
      </c>
      <c r="F7" t="s">
        <v>760</v>
      </c>
      <c r="G7" t="s">
        <v>761</v>
      </c>
      <c r="H7" t="s">
        <v>762</v>
      </c>
      <c r="I7" t="s">
        <v>763</v>
      </c>
      <c r="J7" t="s">
        <v>764</v>
      </c>
      <c r="K7" t="s">
        <v>765</v>
      </c>
      <c r="L7" t="s">
        <v>766</v>
      </c>
      <c r="M7" t="s">
        <v>767</v>
      </c>
      <c r="N7" t="s">
        <v>768</v>
      </c>
      <c r="O7" t="s">
        <v>769</v>
      </c>
      <c r="P7" t="s">
        <v>770</v>
      </c>
      <c r="Q7" t="s">
        <v>771</v>
      </c>
      <c r="R7" t="s">
        <v>772</v>
      </c>
      <c r="S7" t="s">
        <v>773</v>
      </c>
      <c r="T7" t="s">
        <v>774</v>
      </c>
      <c r="V7" t="s">
        <v>775</v>
      </c>
      <c r="W7" t="s">
        <v>776</v>
      </c>
      <c r="X7" t="s">
        <v>777</v>
      </c>
      <c r="Y7" t="s">
        <v>778</v>
      </c>
      <c r="AA7" t="s">
        <v>779</v>
      </c>
      <c r="AC7" t="s">
        <v>780</v>
      </c>
      <c r="AD7" t="s">
        <v>781</v>
      </c>
      <c r="AE7" t="s">
        <v>782</v>
      </c>
      <c r="AF7" t="s">
        <v>783</v>
      </c>
    </row>
    <row r="8" spans="1:35">
      <c r="A8" t="s">
        <v>673</v>
      </c>
      <c r="B8" t="s">
        <v>785</v>
      </c>
      <c r="E8" t="s">
        <v>786</v>
      </c>
      <c r="F8" t="s">
        <v>787</v>
      </c>
      <c r="G8" t="s">
        <v>788</v>
      </c>
      <c r="H8" t="s">
        <v>789</v>
      </c>
      <c r="I8" t="s">
        <v>790</v>
      </c>
      <c r="J8" t="s">
        <v>791</v>
      </c>
      <c r="K8" t="s">
        <v>792</v>
      </c>
      <c r="L8" t="s">
        <v>793</v>
      </c>
      <c r="M8" t="s">
        <v>794</v>
      </c>
      <c r="N8" t="s">
        <v>795</v>
      </c>
      <c r="O8" t="s">
        <v>796</v>
      </c>
      <c r="P8" t="s">
        <v>797</v>
      </c>
      <c r="Q8" t="s">
        <v>4659</v>
      </c>
      <c r="R8" t="s">
        <v>799</v>
      </c>
      <c r="S8" t="s">
        <v>800</v>
      </c>
      <c r="T8" t="s">
        <v>801</v>
      </c>
      <c r="V8" t="s">
        <v>802</v>
      </c>
      <c r="W8" t="s">
        <v>803</v>
      </c>
      <c r="X8" t="s">
        <v>804</v>
      </c>
      <c r="Y8" t="s">
        <v>805</v>
      </c>
      <c r="AA8" t="s">
        <v>806</v>
      </c>
      <c r="AC8" t="s">
        <v>807</v>
      </c>
      <c r="AD8" t="s">
        <v>808</v>
      </c>
      <c r="AE8" t="s">
        <v>809</v>
      </c>
      <c r="AF8" t="s">
        <v>810</v>
      </c>
    </row>
    <row r="9" spans="1:35">
      <c r="A9" t="s">
        <v>701</v>
      </c>
      <c r="B9" t="s">
        <v>812</v>
      </c>
      <c r="E9" t="s">
        <v>813</v>
      </c>
      <c r="F9" t="s">
        <v>814</v>
      </c>
      <c r="G9" t="s">
        <v>815</v>
      </c>
      <c r="H9" t="s">
        <v>816</v>
      </c>
      <c r="I9" t="s">
        <v>817</v>
      </c>
      <c r="J9" t="s">
        <v>818</v>
      </c>
      <c r="K9" t="s">
        <v>819</v>
      </c>
      <c r="L9" t="s">
        <v>820</v>
      </c>
      <c r="M9" t="s">
        <v>821</v>
      </c>
      <c r="N9" t="s">
        <v>822</v>
      </c>
      <c r="O9" t="s">
        <v>823</v>
      </c>
      <c r="P9" t="s">
        <v>824</v>
      </c>
      <c r="Q9" t="s">
        <v>825</v>
      </c>
      <c r="R9" t="s">
        <v>826</v>
      </c>
      <c r="S9" t="s">
        <v>827</v>
      </c>
      <c r="T9" t="s">
        <v>828</v>
      </c>
      <c r="V9" t="s">
        <v>829</v>
      </c>
      <c r="W9" t="s">
        <v>830</v>
      </c>
      <c r="X9" t="s">
        <v>831</v>
      </c>
      <c r="Y9" t="s">
        <v>832</v>
      </c>
      <c r="AA9" t="s">
        <v>833</v>
      </c>
      <c r="AD9" t="s">
        <v>834</v>
      </c>
      <c r="AE9" t="s">
        <v>835</v>
      </c>
      <c r="AF9" t="s">
        <v>836</v>
      </c>
    </row>
    <row r="10" spans="1:35">
      <c r="A10" t="s">
        <v>729</v>
      </c>
      <c r="B10" t="s">
        <v>838</v>
      </c>
      <c r="E10" t="s">
        <v>839</v>
      </c>
      <c r="F10" t="s">
        <v>840</v>
      </c>
      <c r="G10" t="s">
        <v>841</v>
      </c>
      <c r="H10" t="s">
        <v>842</v>
      </c>
      <c r="I10" t="s">
        <v>843</v>
      </c>
      <c r="J10" t="s">
        <v>844</v>
      </c>
      <c r="K10" t="s">
        <v>845</v>
      </c>
      <c r="L10" t="s">
        <v>846</v>
      </c>
      <c r="M10" t="s">
        <v>847</v>
      </c>
      <c r="N10" t="s">
        <v>848</v>
      </c>
      <c r="O10" t="s">
        <v>849</v>
      </c>
      <c r="P10" t="s">
        <v>850</v>
      </c>
      <c r="Q10" t="s">
        <v>851</v>
      </c>
      <c r="R10" t="s">
        <v>852</v>
      </c>
      <c r="S10" t="s">
        <v>853</v>
      </c>
      <c r="T10" t="s">
        <v>854</v>
      </c>
      <c r="W10" t="s">
        <v>855</v>
      </c>
      <c r="X10" t="s">
        <v>856</v>
      </c>
      <c r="Y10" t="s">
        <v>857</v>
      </c>
      <c r="AA10" t="s">
        <v>858</v>
      </c>
      <c r="AD10" t="s">
        <v>859</v>
      </c>
      <c r="AE10" t="s">
        <v>860</v>
      </c>
      <c r="AF10" t="s">
        <v>4665</v>
      </c>
    </row>
    <row r="11" spans="1:35">
      <c r="A11" t="s">
        <v>757</v>
      </c>
      <c r="B11" t="s">
        <v>862</v>
      </c>
      <c r="F11" t="s">
        <v>863</v>
      </c>
      <c r="G11" t="s">
        <v>864</v>
      </c>
      <c r="H11" t="s">
        <v>865</v>
      </c>
      <c r="J11" t="s">
        <v>866</v>
      </c>
      <c r="K11" t="s">
        <v>867</v>
      </c>
      <c r="L11" t="s">
        <v>868</v>
      </c>
      <c r="M11" t="s">
        <v>869</v>
      </c>
      <c r="N11" t="s">
        <v>870</v>
      </c>
      <c r="O11" t="s">
        <v>871</v>
      </c>
      <c r="Q11" t="s">
        <v>872</v>
      </c>
      <c r="R11" t="s">
        <v>4661</v>
      </c>
      <c r="S11" t="s">
        <v>874</v>
      </c>
      <c r="T11" t="s">
        <v>875</v>
      </c>
      <c r="W11" t="s">
        <v>876</v>
      </c>
      <c r="X11" t="s">
        <v>877</v>
      </c>
      <c r="Y11" t="s">
        <v>878</v>
      </c>
      <c r="AA11" t="s">
        <v>879</v>
      </c>
      <c r="AD11" t="s">
        <v>880</v>
      </c>
      <c r="AE11" t="s">
        <v>881</v>
      </c>
      <c r="AF11" t="s">
        <v>882</v>
      </c>
    </row>
    <row r="12" spans="1:35">
      <c r="A12" t="s">
        <v>784</v>
      </c>
      <c r="B12" t="s">
        <v>2347</v>
      </c>
      <c r="F12" t="s">
        <v>885</v>
      </c>
      <c r="G12" t="s">
        <v>886</v>
      </c>
      <c r="H12" t="s">
        <v>887</v>
      </c>
      <c r="J12" t="s">
        <v>888</v>
      </c>
      <c r="K12" t="s">
        <v>889</v>
      </c>
      <c r="L12" t="s">
        <v>890</v>
      </c>
      <c r="M12" t="s">
        <v>891</v>
      </c>
      <c r="N12" t="s">
        <v>892</v>
      </c>
      <c r="O12" t="s">
        <v>893</v>
      </c>
      <c r="Q12" t="s">
        <v>894</v>
      </c>
      <c r="R12" t="s">
        <v>895</v>
      </c>
      <c r="S12" t="s">
        <v>896</v>
      </c>
      <c r="T12" t="s">
        <v>897</v>
      </c>
      <c r="X12" t="s">
        <v>898</v>
      </c>
      <c r="Y12" t="s">
        <v>899</v>
      </c>
      <c r="AA12" t="s">
        <v>900</v>
      </c>
      <c r="AD12" t="s">
        <v>901</v>
      </c>
      <c r="AE12" t="s">
        <v>902</v>
      </c>
      <c r="AF12" t="s">
        <v>903</v>
      </c>
    </row>
    <row r="13" spans="1:35">
      <c r="A13" t="s">
        <v>811</v>
      </c>
      <c r="B13" t="s">
        <v>2348</v>
      </c>
      <c r="F13" t="s">
        <v>906</v>
      </c>
      <c r="G13" t="s">
        <v>907</v>
      </c>
      <c r="H13" t="s">
        <v>908</v>
      </c>
      <c r="J13" t="s">
        <v>909</v>
      </c>
      <c r="K13" t="s">
        <v>910</v>
      </c>
      <c r="L13" t="s">
        <v>911</v>
      </c>
      <c r="M13" t="s">
        <v>912</v>
      </c>
      <c r="N13" t="s">
        <v>913</v>
      </c>
      <c r="O13" t="s">
        <v>914</v>
      </c>
      <c r="Q13" t="s">
        <v>915</v>
      </c>
      <c r="S13" t="s">
        <v>916</v>
      </c>
      <c r="T13" t="s">
        <v>917</v>
      </c>
      <c r="X13" t="s">
        <v>918</v>
      </c>
      <c r="AA13" t="s">
        <v>919</v>
      </c>
      <c r="AD13" t="s">
        <v>920</v>
      </c>
      <c r="AE13" t="s">
        <v>921</v>
      </c>
    </row>
    <row r="14" spans="1:35">
      <c r="A14" t="s">
        <v>837</v>
      </c>
      <c r="B14" t="s">
        <v>798</v>
      </c>
      <c r="F14" t="s">
        <v>923</v>
      </c>
      <c r="G14" t="s">
        <v>924</v>
      </c>
      <c r="H14" t="s">
        <v>925</v>
      </c>
      <c r="J14" t="s">
        <v>926</v>
      </c>
      <c r="L14" t="s">
        <v>927</v>
      </c>
      <c r="M14" t="s">
        <v>873</v>
      </c>
      <c r="N14" t="s">
        <v>928</v>
      </c>
      <c r="O14" t="s">
        <v>929</v>
      </c>
      <c r="Q14" t="s">
        <v>930</v>
      </c>
      <c r="S14" t="s">
        <v>931</v>
      </c>
      <c r="X14" t="s">
        <v>932</v>
      </c>
      <c r="AA14" t="s">
        <v>933</v>
      </c>
      <c r="AD14" t="s">
        <v>934</v>
      </c>
      <c r="AE14" t="s">
        <v>935</v>
      </c>
    </row>
    <row r="15" spans="1:35">
      <c r="A15" t="s">
        <v>861</v>
      </c>
      <c r="B15" t="s">
        <v>937</v>
      </c>
      <c r="F15" t="s">
        <v>938</v>
      </c>
      <c r="G15" t="s">
        <v>939</v>
      </c>
      <c r="H15" t="s">
        <v>4658</v>
      </c>
      <c r="J15" t="s">
        <v>940</v>
      </c>
      <c r="L15" t="s">
        <v>941</v>
      </c>
      <c r="N15" t="s">
        <v>942</v>
      </c>
      <c r="O15" t="s">
        <v>943</v>
      </c>
      <c r="S15" t="s">
        <v>944</v>
      </c>
      <c r="X15" t="s">
        <v>945</v>
      </c>
      <c r="AA15" t="s">
        <v>946</v>
      </c>
      <c r="AD15" t="s">
        <v>947</v>
      </c>
      <c r="AE15" t="s">
        <v>948</v>
      </c>
    </row>
    <row r="16" spans="1:35">
      <c r="A16" t="s">
        <v>883</v>
      </c>
      <c r="B16" t="s">
        <v>950</v>
      </c>
      <c r="G16" t="s">
        <v>951</v>
      </c>
      <c r="J16" t="s">
        <v>952</v>
      </c>
      <c r="L16" t="s">
        <v>953</v>
      </c>
      <c r="N16" t="s">
        <v>954</v>
      </c>
      <c r="X16" t="s">
        <v>955</v>
      </c>
      <c r="AA16" t="s">
        <v>956</v>
      </c>
      <c r="AE16" t="s">
        <v>957</v>
      </c>
    </row>
    <row r="17" spans="1:31">
      <c r="A17" t="s">
        <v>904</v>
      </c>
      <c r="B17" t="s">
        <v>959</v>
      </c>
      <c r="G17" t="s">
        <v>960</v>
      </c>
      <c r="J17" t="s">
        <v>961</v>
      </c>
      <c r="L17" t="s">
        <v>962</v>
      </c>
      <c r="N17" t="s">
        <v>963</v>
      </c>
      <c r="X17" t="s">
        <v>964</v>
      </c>
      <c r="AA17" t="s">
        <v>965</v>
      </c>
      <c r="AE17" t="s">
        <v>966</v>
      </c>
    </row>
    <row r="18" spans="1:31">
      <c r="A18" t="s">
        <v>922</v>
      </c>
      <c r="G18" t="s">
        <v>968</v>
      </c>
      <c r="J18" t="s">
        <v>969</v>
      </c>
      <c r="L18" t="s">
        <v>970</v>
      </c>
      <c r="N18" t="s">
        <v>971</v>
      </c>
      <c r="X18" t="s">
        <v>972</v>
      </c>
      <c r="AA18" t="s">
        <v>973</v>
      </c>
    </row>
    <row r="19" spans="1:31">
      <c r="A19" t="s">
        <v>936</v>
      </c>
      <c r="G19" t="s">
        <v>975</v>
      </c>
      <c r="J19" t="s">
        <v>976</v>
      </c>
      <c r="AA19" t="s">
        <v>977</v>
      </c>
    </row>
    <row r="20" spans="1:31">
      <c r="A20" t="s">
        <v>949</v>
      </c>
      <c r="G20" t="s">
        <v>979</v>
      </c>
      <c r="J20" t="s">
        <v>980</v>
      </c>
      <c r="AA20" t="s">
        <v>981</v>
      </c>
    </row>
    <row r="21" spans="1:31">
      <c r="A21" t="s">
        <v>958</v>
      </c>
      <c r="G21" t="s">
        <v>983</v>
      </c>
      <c r="AA21" t="s">
        <v>984</v>
      </c>
    </row>
    <row r="22" spans="1:31">
      <c r="A22" t="s">
        <v>967</v>
      </c>
      <c r="G22" t="s">
        <v>986</v>
      </c>
      <c r="AA22" t="s">
        <v>987</v>
      </c>
    </row>
    <row r="23" spans="1:31">
      <c r="A23" t="s">
        <v>974</v>
      </c>
    </row>
    <row r="24" spans="1:31">
      <c r="A24" t="s">
        <v>978</v>
      </c>
    </row>
    <row r="25" spans="1:31">
      <c r="A25" t="s">
        <v>982</v>
      </c>
    </row>
    <row r="26" spans="1:31">
      <c r="A26" t="s">
        <v>985</v>
      </c>
    </row>
    <row r="27" spans="1:31">
      <c r="A27" t="s">
        <v>988</v>
      </c>
    </row>
    <row r="28" spans="1:31">
      <c r="A28" t="s">
        <v>989</v>
      </c>
    </row>
    <row r="29" spans="1:31">
      <c r="A29" t="s">
        <v>990</v>
      </c>
    </row>
    <row r="30" spans="1:31">
      <c r="A30" t="s">
        <v>991</v>
      </c>
    </row>
    <row r="31" spans="1:31">
      <c r="A31" t="s">
        <v>992</v>
      </c>
    </row>
    <row r="32" spans="1:31">
      <c r="A32" t="s">
        <v>993</v>
      </c>
    </row>
    <row r="33" spans="1:1">
      <c r="A33" t="s">
        <v>994</v>
      </c>
    </row>
    <row r="34" spans="1:1">
      <c r="A34" t="s">
        <v>995</v>
      </c>
    </row>
    <row r="35" spans="1:1">
      <c r="A35" t="s">
        <v>996</v>
      </c>
    </row>
    <row r="36" spans="1:1">
      <c r="A36" t="s">
        <v>997</v>
      </c>
    </row>
  </sheetData>
  <sheetProtection algorithmName="SHA-512" hashValue="02cwexU/AFIIUHWjpgbI9RMtDNdR9Vle+y1kLjsc5YyjAGEuRxFO8gosUctXImSgsd3tJfFKOeDpAiqg+qe4ZA==" saltValue="IekBqOFgQ/AKydE511jrbw==" spinCount="100000" sheet="1" objects="1" scenarios="1"/>
  <phoneticPr fontId="2"/>
  <conditionalFormatting sqref="B2:AF33">
    <cfRule type="duplicateValues" dxfId="0" priority="1"/>
  </conditionalFormatting>
  <pageMargins left="0.7" right="0.7" top="0.75" bottom="0.75" header="0.3" footer="0.3"/>
  <tableParts count="3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F3B6-2DDF-4CB2-B8E9-57CDAAB9878F}">
  <dimension ref="A1:MY364"/>
  <sheetViews>
    <sheetView topLeftCell="MJ1" zoomScale="90" zoomScaleNormal="90" workbookViewId="0">
      <selection activeCell="KE21" sqref="KE21"/>
    </sheetView>
  </sheetViews>
  <sheetFormatPr defaultRowHeight="18.75"/>
  <cols>
    <col min="1" max="1" width="16.25" bestFit="1" customWidth="1"/>
    <col min="2" max="2" width="31.125" bestFit="1" customWidth="1"/>
    <col min="3" max="3" width="15.25" bestFit="1" customWidth="1"/>
    <col min="4" max="4" width="14.25" bestFit="1" customWidth="1"/>
    <col min="5" max="5" width="16.5" bestFit="1" customWidth="1"/>
    <col min="6" max="6" width="14.125" bestFit="1" customWidth="1"/>
    <col min="7" max="7" width="14.875" bestFit="1" customWidth="1"/>
    <col min="8" max="8" width="15.25" bestFit="1" customWidth="1"/>
    <col min="9" max="9" width="15.75" bestFit="1" customWidth="1"/>
    <col min="10" max="10" width="13.875" bestFit="1" customWidth="1"/>
    <col min="11" max="11" width="15.875" bestFit="1" customWidth="1"/>
    <col min="12" max="12" width="14.875" bestFit="1" customWidth="1"/>
    <col min="13" max="13" width="15" bestFit="1" customWidth="1"/>
    <col min="14" max="14" width="14.75" bestFit="1" customWidth="1"/>
    <col min="15" max="15" width="15.125" bestFit="1" customWidth="1"/>
    <col min="16" max="17" width="14.75" bestFit="1" customWidth="1"/>
    <col min="18" max="18" width="14.5" bestFit="1" customWidth="1"/>
    <col min="19" max="19" width="15.125" bestFit="1" customWidth="1"/>
    <col min="20" max="20" width="33.5" bestFit="1" customWidth="1"/>
    <col min="21" max="21" width="14" bestFit="1" customWidth="1"/>
    <col min="22" max="22" width="16.125" bestFit="1" customWidth="1"/>
    <col min="23" max="23" width="16.25" bestFit="1" customWidth="1"/>
    <col min="24" max="24" width="14.375" bestFit="1" customWidth="1"/>
    <col min="25" max="25" width="15" bestFit="1" customWidth="1"/>
    <col min="26" max="26" width="15.125" bestFit="1" customWidth="1"/>
    <col min="27" max="27" width="13.375" bestFit="1" customWidth="1"/>
    <col min="28" max="28" width="11.75" bestFit="1" customWidth="1"/>
    <col min="29" max="29" width="15.25" bestFit="1" customWidth="1"/>
    <col min="30" max="30" width="14" bestFit="1" customWidth="1"/>
    <col min="31" max="31" width="13.5" bestFit="1" customWidth="1"/>
    <col min="32" max="32" width="12.875" bestFit="1" customWidth="1"/>
    <col min="33" max="33" width="13.25" bestFit="1" customWidth="1"/>
    <col min="34" max="34" width="16.125" bestFit="1" customWidth="1"/>
    <col min="35" max="35" width="26.875" bestFit="1" customWidth="1"/>
    <col min="36" max="36" width="15" bestFit="1" customWidth="1"/>
    <col min="37" max="37" width="47.75" bestFit="1" customWidth="1"/>
    <col min="38" max="38" width="16.25" bestFit="1" customWidth="1"/>
    <col min="39" max="39" width="16.5" bestFit="1" customWidth="1"/>
    <col min="40" max="40" width="15.375" bestFit="1" customWidth="1"/>
    <col min="41" max="41" width="29.75" bestFit="1" customWidth="1"/>
    <col min="42" max="42" width="24.75" bestFit="1" customWidth="1"/>
    <col min="43" max="43" width="23.875" bestFit="1" customWidth="1"/>
    <col min="44" max="44" width="13.25" bestFit="1" customWidth="1"/>
    <col min="45" max="45" width="13.375" bestFit="1" customWidth="1"/>
    <col min="46" max="46" width="14.75" bestFit="1" customWidth="1"/>
    <col min="47" max="47" width="14.5" bestFit="1" customWidth="1"/>
    <col min="48" max="48" width="16.125" bestFit="1" customWidth="1"/>
    <col min="49" max="49" width="14.25" bestFit="1" customWidth="1"/>
    <col min="50" max="50" width="13.25" bestFit="1" customWidth="1"/>
    <col min="51" max="51" width="14.75" bestFit="1" customWidth="1"/>
    <col min="52" max="52" width="12.875" bestFit="1" customWidth="1"/>
    <col min="53" max="53" width="14.875" bestFit="1" customWidth="1"/>
    <col min="54" max="54" width="34.75" bestFit="1" customWidth="1"/>
    <col min="55" max="55" width="13.375" bestFit="1" customWidth="1"/>
    <col min="56" max="56" width="12.75" bestFit="1" customWidth="1"/>
    <col min="57" max="57" width="23.125" bestFit="1" customWidth="1"/>
    <col min="58" max="58" width="14.75" bestFit="1" customWidth="1"/>
    <col min="59" max="59" width="14.375" bestFit="1" customWidth="1"/>
    <col min="60" max="60" width="13.5" bestFit="1" customWidth="1"/>
    <col min="61" max="61" width="13.375" bestFit="1" customWidth="1"/>
    <col min="62" max="62" width="15.5" bestFit="1" customWidth="1"/>
    <col min="63" max="63" width="14.375" bestFit="1" customWidth="1"/>
    <col min="64" max="64" width="13.875" bestFit="1" customWidth="1"/>
    <col min="65" max="65" width="16.125" bestFit="1" customWidth="1"/>
    <col min="66" max="66" width="21.75" bestFit="1" customWidth="1"/>
    <col min="67" max="67" width="14.875" bestFit="1" customWidth="1"/>
    <col min="68" max="68" width="19.25" bestFit="1" customWidth="1"/>
    <col min="69" max="69" width="13.125" bestFit="1" customWidth="1"/>
    <col min="70" max="70" width="26.75" bestFit="1" customWidth="1"/>
    <col min="71" max="71" width="29.375" bestFit="1" customWidth="1"/>
    <col min="72" max="72" width="23.375" bestFit="1" customWidth="1"/>
    <col min="73" max="73" width="21.25" bestFit="1" customWidth="1"/>
    <col min="74" max="74" width="26.125" bestFit="1" customWidth="1"/>
    <col min="75" max="75" width="14.875" bestFit="1" customWidth="1"/>
    <col min="76" max="76" width="14.125" bestFit="1" customWidth="1"/>
    <col min="77" max="77" width="15.375" bestFit="1" customWidth="1"/>
    <col min="78" max="78" width="16.125" bestFit="1" customWidth="1"/>
    <col min="79" max="79" width="33" bestFit="1" customWidth="1"/>
    <col min="80" max="80" width="35.375" bestFit="1" customWidth="1"/>
    <col min="81" max="81" width="16.125" bestFit="1" customWidth="1"/>
    <col min="82" max="82" width="15.375" bestFit="1" customWidth="1"/>
    <col min="83" max="83" width="16.5" bestFit="1" customWidth="1"/>
    <col min="84" max="84" width="21.5" bestFit="1" customWidth="1"/>
    <col min="85" max="85" width="14.375" bestFit="1" customWidth="1"/>
    <col min="86" max="86" width="32.25" bestFit="1" customWidth="1"/>
    <col min="87" max="87" width="34.25" bestFit="1" customWidth="1"/>
    <col min="88" max="88" width="23.25" bestFit="1" customWidth="1"/>
    <col min="89" max="89" width="31.375" bestFit="1" customWidth="1"/>
    <col min="90" max="90" width="27.875" bestFit="1" customWidth="1"/>
    <col min="91" max="91" width="16.125" bestFit="1" customWidth="1"/>
    <col min="92" max="92" width="15.25" bestFit="1" customWidth="1"/>
    <col min="93" max="93" width="14.875" bestFit="1" customWidth="1"/>
    <col min="94" max="94" width="16.125" bestFit="1" customWidth="1"/>
    <col min="95" max="95" width="14.125" bestFit="1" customWidth="1"/>
    <col min="96" max="96" width="23.875" bestFit="1" customWidth="1"/>
    <col min="97" max="97" width="14.5" bestFit="1" customWidth="1"/>
    <col min="98" max="98" width="25.25" bestFit="1" customWidth="1"/>
    <col min="99" max="99" width="11.125" bestFit="1" customWidth="1"/>
    <col min="100" max="100" width="15.25" bestFit="1" customWidth="1"/>
    <col min="101" max="101" width="35.75" bestFit="1" customWidth="1"/>
    <col min="102" max="102" width="11.25" bestFit="1" customWidth="1"/>
    <col min="103" max="103" width="17.75" bestFit="1" customWidth="1"/>
    <col min="104" max="104" width="14.875" bestFit="1" customWidth="1"/>
    <col min="105" max="105" width="16.5" bestFit="1" customWidth="1"/>
    <col min="106" max="106" width="17.375" bestFit="1" customWidth="1"/>
    <col min="107" max="107" width="16.125" bestFit="1" customWidth="1"/>
    <col min="108" max="108" width="24.75" bestFit="1" customWidth="1"/>
    <col min="109" max="109" width="36" bestFit="1" customWidth="1"/>
    <col min="110" max="110" width="18.75" bestFit="1" customWidth="1"/>
    <col min="111" max="111" width="14.25" bestFit="1" customWidth="1"/>
    <col min="112" max="112" width="24.125" bestFit="1" customWidth="1"/>
    <col min="113" max="113" width="13.5" bestFit="1" customWidth="1"/>
    <col min="114" max="114" width="25" bestFit="1" customWidth="1"/>
    <col min="115" max="115" width="17.25" bestFit="1" customWidth="1"/>
    <col min="116" max="116" width="14.125" bestFit="1" customWidth="1"/>
    <col min="117" max="117" width="16.125" bestFit="1" customWidth="1"/>
    <col min="118" max="118" width="15.75" bestFit="1" customWidth="1"/>
    <col min="119" max="119" width="14.375" bestFit="1" customWidth="1"/>
    <col min="120" max="121" width="14.75" bestFit="1" customWidth="1"/>
    <col min="122" max="122" width="17.375" bestFit="1" customWidth="1"/>
    <col min="123" max="123" width="13.375" bestFit="1" customWidth="1"/>
    <col min="124" max="124" width="17.375" bestFit="1" customWidth="1"/>
    <col min="125" max="125" width="15.875" bestFit="1" customWidth="1"/>
    <col min="126" max="126" width="17" bestFit="1" customWidth="1"/>
    <col min="127" max="127" width="13.875" bestFit="1" customWidth="1"/>
    <col min="128" max="128" width="14.125" bestFit="1" customWidth="1"/>
    <col min="129" max="129" width="15" bestFit="1" customWidth="1"/>
    <col min="130" max="130" width="16.125" bestFit="1" customWidth="1"/>
    <col min="131" max="131" width="17.5" bestFit="1" customWidth="1"/>
    <col min="132" max="132" width="16.375" bestFit="1" customWidth="1"/>
    <col min="133" max="133" width="20.875" bestFit="1" customWidth="1"/>
    <col min="134" max="134" width="15.375" bestFit="1" customWidth="1"/>
    <col min="135" max="135" width="15.875" bestFit="1" customWidth="1"/>
    <col min="136" max="136" width="18.75" bestFit="1" customWidth="1"/>
    <col min="137" max="137" width="29" bestFit="1" customWidth="1"/>
    <col min="138" max="138" width="16.875" bestFit="1" customWidth="1"/>
    <col min="139" max="139" width="13.75" bestFit="1" customWidth="1"/>
    <col min="140" max="140" width="16" bestFit="1" customWidth="1"/>
    <col min="141" max="141" width="15.25" bestFit="1" customWidth="1"/>
    <col min="142" max="142" width="13.875" bestFit="1" customWidth="1"/>
    <col min="143" max="143" width="15.25" bestFit="1" customWidth="1"/>
    <col min="144" max="144" width="21" bestFit="1" customWidth="1"/>
    <col min="145" max="145" width="13.375" bestFit="1" customWidth="1"/>
    <col min="146" max="146" width="18.25" bestFit="1" customWidth="1"/>
    <col min="147" max="147" width="14.25" bestFit="1" customWidth="1"/>
    <col min="148" max="148" width="16.75" bestFit="1" customWidth="1"/>
    <col min="149" max="149" width="13.75" bestFit="1" customWidth="1"/>
    <col min="150" max="150" width="13" bestFit="1" customWidth="1"/>
    <col min="151" max="151" width="15.125" bestFit="1" customWidth="1"/>
    <col min="152" max="152" width="17.5" bestFit="1" customWidth="1"/>
    <col min="153" max="153" width="15.25" bestFit="1" customWidth="1"/>
    <col min="154" max="154" width="13.5" bestFit="1" customWidth="1"/>
    <col min="155" max="155" width="12.75" bestFit="1" customWidth="1"/>
    <col min="156" max="156" width="15.75" bestFit="1" customWidth="1"/>
    <col min="157" max="157" width="16.25" bestFit="1" customWidth="1"/>
    <col min="158" max="158" width="14.375" bestFit="1" customWidth="1"/>
    <col min="159" max="159" width="11.875" bestFit="1" customWidth="1"/>
    <col min="160" max="160" width="13.75" bestFit="1" customWidth="1"/>
    <col min="161" max="161" width="15" bestFit="1" customWidth="1"/>
    <col min="162" max="162" width="16.125" bestFit="1" customWidth="1"/>
    <col min="163" max="163" width="11.125" bestFit="1" customWidth="1"/>
    <col min="164" max="164" width="15.25" bestFit="1" customWidth="1"/>
    <col min="165" max="165" width="27.75" bestFit="1" customWidth="1"/>
    <col min="166" max="166" width="14.125" bestFit="1" customWidth="1"/>
    <col min="167" max="167" width="15.125" bestFit="1" customWidth="1"/>
    <col min="168" max="168" width="14.125" bestFit="1" customWidth="1"/>
    <col min="169" max="169" width="15.25" bestFit="1" customWidth="1"/>
    <col min="170" max="170" width="33.375" bestFit="1" customWidth="1"/>
    <col min="171" max="171" width="17.5" bestFit="1" customWidth="1"/>
    <col min="172" max="172" width="25.75" bestFit="1" customWidth="1"/>
    <col min="173" max="173" width="14.375" bestFit="1" customWidth="1"/>
    <col min="174" max="174" width="16" bestFit="1" customWidth="1"/>
    <col min="175" max="175" width="13.75" bestFit="1" customWidth="1"/>
    <col min="176" max="176" width="24.25" bestFit="1" customWidth="1"/>
    <col min="177" max="178" width="15" bestFit="1" customWidth="1"/>
    <col min="179" max="179" width="13.875" bestFit="1" customWidth="1"/>
    <col min="180" max="180" width="12.5" bestFit="1" customWidth="1"/>
    <col min="181" max="181" width="30.125" bestFit="1" customWidth="1"/>
    <col min="182" max="182" width="15.5" bestFit="1" customWidth="1"/>
    <col min="183" max="183" width="14.875" bestFit="1" customWidth="1"/>
    <col min="184" max="184" width="14.75" bestFit="1" customWidth="1"/>
    <col min="185" max="185" width="22.75" bestFit="1" customWidth="1"/>
    <col min="186" max="186" width="35.25" bestFit="1" customWidth="1"/>
    <col min="187" max="188" width="14.875" bestFit="1" customWidth="1"/>
    <col min="189" max="189" width="14.375" bestFit="1" customWidth="1"/>
    <col min="190" max="190" width="15.25" bestFit="1" customWidth="1"/>
    <col min="191" max="191" width="16.25" bestFit="1" customWidth="1"/>
    <col min="192" max="192" width="12.5" bestFit="1" customWidth="1"/>
    <col min="193" max="193" width="16.125" bestFit="1" customWidth="1"/>
    <col min="194" max="194" width="13.75" bestFit="1" customWidth="1"/>
    <col min="195" max="195" width="18.375" bestFit="1" customWidth="1"/>
    <col min="196" max="196" width="12.5" bestFit="1" customWidth="1"/>
    <col min="197" max="197" width="11.75" bestFit="1" customWidth="1"/>
    <col min="198" max="198" width="13.75" bestFit="1" customWidth="1"/>
    <col min="199" max="199" width="14.75" bestFit="1" customWidth="1"/>
    <col min="200" max="200" width="13.375" bestFit="1" customWidth="1"/>
    <col min="201" max="201" width="14.875" bestFit="1" customWidth="1"/>
    <col min="202" max="202" width="18.25" bestFit="1" customWidth="1"/>
    <col min="203" max="203" width="14.875" bestFit="1" customWidth="1"/>
    <col min="204" max="204" width="17.25" bestFit="1" customWidth="1"/>
    <col min="205" max="205" width="14.75" bestFit="1" customWidth="1"/>
    <col min="206" max="206" width="19.25" bestFit="1" customWidth="1"/>
    <col min="207" max="207" width="15.25" bestFit="1" customWidth="1"/>
    <col min="208" max="208" width="14" bestFit="1" customWidth="1"/>
    <col min="209" max="209" width="14.75" bestFit="1" customWidth="1"/>
    <col min="210" max="210" width="10.5" bestFit="1" customWidth="1"/>
    <col min="211" max="211" width="18.125" bestFit="1" customWidth="1"/>
    <col min="212" max="212" width="12.25" bestFit="1" customWidth="1"/>
    <col min="213" max="213" width="20.25" bestFit="1" customWidth="1"/>
    <col min="214" max="214" width="24.875" bestFit="1" customWidth="1"/>
    <col min="215" max="215" width="31.75" bestFit="1" customWidth="1"/>
    <col min="216" max="216" width="15.5" bestFit="1" customWidth="1"/>
    <col min="217" max="217" width="25.75" bestFit="1" customWidth="1"/>
    <col min="218" max="218" width="25.375" bestFit="1" customWidth="1"/>
    <col min="219" max="219" width="25.25" bestFit="1" customWidth="1"/>
    <col min="220" max="220" width="14.875" bestFit="1" customWidth="1"/>
    <col min="221" max="221" width="13.25" bestFit="1" customWidth="1"/>
    <col min="222" max="222" width="18" bestFit="1" customWidth="1"/>
    <col min="223" max="223" width="15" bestFit="1" customWidth="1"/>
    <col min="224" max="224" width="14.25" bestFit="1" customWidth="1"/>
    <col min="225" max="225" width="13.5" bestFit="1" customWidth="1"/>
    <col min="226" max="226" width="13.875" bestFit="1" customWidth="1"/>
    <col min="227" max="227" width="14.25" bestFit="1" customWidth="1"/>
    <col min="228" max="228" width="28.5" bestFit="1" customWidth="1"/>
    <col min="229" max="229" width="15.75" bestFit="1" customWidth="1"/>
    <col min="230" max="230" width="17.125" bestFit="1" customWidth="1"/>
    <col min="231" max="231" width="16.125" bestFit="1" customWidth="1"/>
    <col min="232" max="232" width="27.25" bestFit="1" customWidth="1"/>
    <col min="233" max="233" width="14.875" bestFit="1" customWidth="1"/>
    <col min="234" max="234" width="22.75" bestFit="1" customWidth="1"/>
    <col min="235" max="235" width="22.375" bestFit="1" customWidth="1"/>
    <col min="236" max="236" width="13.5" bestFit="1" customWidth="1"/>
    <col min="237" max="237" width="21.5" bestFit="1" customWidth="1"/>
    <col min="238" max="238" width="22.75" bestFit="1" customWidth="1"/>
    <col min="239" max="239" width="14.75" bestFit="1" customWidth="1"/>
    <col min="240" max="240" width="14.125" bestFit="1" customWidth="1"/>
    <col min="241" max="241" width="15.375" bestFit="1" customWidth="1"/>
    <col min="242" max="242" width="14.25" bestFit="1" customWidth="1"/>
    <col min="243" max="243" width="15.5" bestFit="1" customWidth="1"/>
    <col min="244" max="244" width="12.125" bestFit="1" customWidth="1"/>
    <col min="245" max="245" width="24.375" bestFit="1" customWidth="1"/>
    <col min="246" max="246" width="26.375" bestFit="1" customWidth="1"/>
    <col min="247" max="247" width="18.25" bestFit="1" customWidth="1"/>
    <col min="248" max="248" width="12.75" bestFit="1" customWidth="1"/>
    <col min="249" max="249" width="25.875" bestFit="1" customWidth="1"/>
    <col min="250" max="250" width="28" bestFit="1" customWidth="1"/>
    <col min="251" max="251" width="14.75" bestFit="1" customWidth="1"/>
    <col min="252" max="252" width="14.375" bestFit="1" customWidth="1"/>
    <col min="253" max="255" width="15" bestFit="1" customWidth="1"/>
    <col min="256" max="256" width="14.375" bestFit="1" customWidth="1"/>
    <col min="257" max="257" width="17.25" bestFit="1" customWidth="1"/>
    <col min="258" max="258" width="13.125" bestFit="1" customWidth="1"/>
    <col min="259" max="259" width="15.125" bestFit="1" customWidth="1"/>
    <col min="260" max="260" width="15.75" bestFit="1" customWidth="1"/>
    <col min="261" max="261" width="13.875" bestFit="1" customWidth="1"/>
    <col min="262" max="263" width="14.25" bestFit="1" customWidth="1"/>
    <col min="264" max="264" width="14.75" bestFit="1" customWidth="1"/>
    <col min="265" max="265" width="16" bestFit="1" customWidth="1"/>
    <col min="266" max="266" width="14.125" bestFit="1" customWidth="1"/>
    <col min="267" max="267" width="15.375" bestFit="1" customWidth="1"/>
    <col min="268" max="268" width="14.75" bestFit="1" customWidth="1"/>
    <col min="269" max="269" width="16.75" bestFit="1" customWidth="1"/>
    <col min="270" max="270" width="15" bestFit="1" customWidth="1"/>
    <col min="271" max="271" width="14.375" bestFit="1" customWidth="1"/>
    <col min="272" max="272" width="13.75" bestFit="1" customWidth="1"/>
    <col min="273" max="273" width="14.75" bestFit="1" customWidth="1"/>
    <col min="274" max="274" width="15.125" bestFit="1" customWidth="1"/>
    <col min="275" max="275" width="15" bestFit="1" customWidth="1"/>
    <col min="276" max="276" width="15.125" bestFit="1" customWidth="1"/>
    <col min="277" max="277" width="16.125" bestFit="1" customWidth="1"/>
    <col min="278" max="278" width="14" bestFit="1" customWidth="1"/>
    <col min="279" max="279" width="15.25" bestFit="1" customWidth="1"/>
    <col min="280" max="280" width="14.875" bestFit="1" customWidth="1"/>
    <col min="281" max="281" width="16" bestFit="1" customWidth="1"/>
    <col min="282" max="282" width="14.875" bestFit="1" customWidth="1"/>
    <col min="283" max="283" width="15.25" bestFit="1" customWidth="1"/>
    <col min="284" max="284" width="16" bestFit="1" customWidth="1"/>
    <col min="285" max="285" width="14.75" bestFit="1" customWidth="1"/>
    <col min="286" max="286" width="15.125" bestFit="1" customWidth="1"/>
    <col min="287" max="287" width="14.75" bestFit="1" customWidth="1"/>
    <col min="288" max="288" width="13.75" bestFit="1" customWidth="1"/>
    <col min="289" max="289" width="14.25" bestFit="1" customWidth="1"/>
    <col min="290" max="290" width="14.875" bestFit="1" customWidth="1"/>
    <col min="291" max="291" width="24.75" bestFit="1" customWidth="1"/>
    <col min="292" max="292" width="15.25" bestFit="1" customWidth="1"/>
    <col min="293" max="293" width="15.5" bestFit="1" customWidth="1"/>
    <col min="294" max="294" width="15.125" bestFit="1" customWidth="1"/>
    <col min="295" max="295" width="16.125" bestFit="1" customWidth="1"/>
    <col min="296" max="296" width="29.25" bestFit="1" customWidth="1"/>
    <col min="297" max="297" width="14.25" bestFit="1" customWidth="1"/>
    <col min="298" max="298" width="15.5" bestFit="1" customWidth="1"/>
    <col min="299" max="300" width="21.25" bestFit="1" customWidth="1"/>
    <col min="301" max="301" width="14.75" bestFit="1" customWidth="1"/>
    <col min="302" max="302" width="14.25" bestFit="1" customWidth="1"/>
    <col min="303" max="303" width="26.75" bestFit="1" customWidth="1"/>
    <col min="304" max="304" width="14.75" bestFit="1" customWidth="1"/>
    <col min="305" max="305" width="14.375" bestFit="1" customWidth="1"/>
    <col min="306" max="306" width="13.75" bestFit="1" customWidth="1"/>
    <col min="307" max="307" width="14.875" bestFit="1" customWidth="1"/>
    <col min="308" max="308" width="14.25" bestFit="1" customWidth="1"/>
    <col min="309" max="309" width="15.5" bestFit="1" customWidth="1"/>
    <col min="310" max="310" width="12.75" bestFit="1" customWidth="1"/>
    <col min="311" max="311" width="12.25" bestFit="1" customWidth="1"/>
    <col min="312" max="312" width="17.875" bestFit="1" customWidth="1"/>
    <col min="313" max="313" width="18.875" bestFit="1" customWidth="1"/>
    <col min="314" max="314" width="19.75" bestFit="1" customWidth="1"/>
    <col min="315" max="315" width="15.125" bestFit="1" customWidth="1"/>
    <col min="316" max="316" width="12.25" bestFit="1" customWidth="1"/>
    <col min="317" max="317" width="15.25" bestFit="1" customWidth="1"/>
    <col min="318" max="318" width="13.75" bestFit="1" customWidth="1"/>
    <col min="319" max="319" width="16.75" bestFit="1" customWidth="1"/>
    <col min="320" max="320" width="23.875" bestFit="1" customWidth="1"/>
    <col min="321" max="321" width="24.25" bestFit="1" customWidth="1"/>
    <col min="322" max="322" width="24.125" bestFit="1" customWidth="1"/>
    <col min="323" max="323" width="24.875" bestFit="1" customWidth="1"/>
    <col min="324" max="324" width="20.25" bestFit="1" customWidth="1"/>
    <col min="325" max="325" width="23.375" bestFit="1" customWidth="1"/>
    <col min="326" max="326" width="21.875" bestFit="1" customWidth="1"/>
    <col min="327" max="327" width="25" bestFit="1" customWidth="1"/>
    <col min="328" max="328" width="13.5" bestFit="1" customWidth="1"/>
    <col min="329" max="329" width="24.75" bestFit="1" customWidth="1"/>
    <col min="330" max="330" width="22.25" bestFit="1" customWidth="1"/>
    <col min="331" max="331" width="26.75" bestFit="1" customWidth="1"/>
    <col min="332" max="332" width="15" bestFit="1" customWidth="1"/>
    <col min="333" max="333" width="16.5" bestFit="1" customWidth="1"/>
    <col min="334" max="334" width="15.5" bestFit="1" customWidth="1"/>
    <col min="335" max="335" width="15.375" bestFit="1" customWidth="1"/>
    <col min="336" max="336" width="28.5" bestFit="1" customWidth="1"/>
    <col min="337" max="337" width="16.125" bestFit="1" customWidth="1"/>
    <col min="338" max="338" width="21.375" bestFit="1" customWidth="1"/>
    <col min="339" max="339" width="36.25" bestFit="1" customWidth="1"/>
    <col min="340" max="340" width="30.125" bestFit="1" customWidth="1"/>
    <col min="341" max="341" width="23.125" bestFit="1" customWidth="1"/>
    <col min="342" max="342" width="44.25" bestFit="1" customWidth="1"/>
    <col min="343" max="343" width="34.75" bestFit="1" customWidth="1"/>
    <col min="344" max="344" width="38.375" bestFit="1" customWidth="1"/>
    <col min="345" max="345" width="13.125" bestFit="1" customWidth="1"/>
    <col min="346" max="346" width="15.125" bestFit="1" customWidth="1"/>
    <col min="347" max="347" width="18.875" bestFit="1" customWidth="1"/>
    <col min="348" max="348" width="35.5" bestFit="1" customWidth="1"/>
    <col min="349" max="349" width="15.25" bestFit="1" customWidth="1"/>
    <col min="350" max="350" width="15.75" bestFit="1" customWidth="1"/>
    <col min="351" max="351" width="15.25" bestFit="1" customWidth="1"/>
    <col min="352" max="352" width="14.125" bestFit="1" customWidth="1"/>
    <col min="353" max="353" width="13.875" bestFit="1" customWidth="1"/>
    <col min="354" max="354" width="23.75" bestFit="1" customWidth="1"/>
    <col min="355" max="355" width="15.25" bestFit="1" customWidth="1"/>
    <col min="356" max="356" width="16.25" bestFit="1" customWidth="1"/>
    <col min="357" max="357" width="15" bestFit="1" customWidth="1"/>
    <col min="358" max="358" width="18.75" bestFit="1" customWidth="1"/>
    <col min="359" max="359" width="15.375" bestFit="1" customWidth="1"/>
    <col min="360" max="360" width="13.25" bestFit="1" customWidth="1"/>
    <col min="361" max="361" width="16.75" bestFit="1" customWidth="1"/>
    <col min="362" max="362" width="12.75" bestFit="1" customWidth="1"/>
    <col min="363" max="363" width="13" bestFit="1" customWidth="1"/>
  </cols>
  <sheetData>
    <row r="1" spans="1:363">
      <c r="A1" t="s">
        <v>3704</v>
      </c>
      <c r="B1" t="s">
        <v>584</v>
      </c>
      <c r="C1" t="s">
        <v>584</v>
      </c>
      <c r="D1" t="s">
        <v>584</v>
      </c>
      <c r="E1" t="s">
        <v>584</v>
      </c>
      <c r="F1" t="s">
        <v>584</v>
      </c>
      <c r="G1" t="s">
        <v>584</v>
      </c>
      <c r="H1" t="s">
        <v>584</v>
      </c>
      <c r="I1" t="s">
        <v>584</v>
      </c>
      <c r="J1" t="s">
        <v>584</v>
      </c>
      <c r="K1" t="s">
        <v>584</v>
      </c>
      <c r="L1" t="s">
        <v>584</v>
      </c>
      <c r="M1" t="s">
        <v>584</v>
      </c>
      <c r="N1" t="s">
        <v>584</v>
      </c>
      <c r="O1" t="s">
        <v>584</v>
      </c>
      <c r="P1" t="s">
        <v>584</v>
      </c>
      <c r="Q1" t="s">
        <v>584</v>
      </c>
      <c r="R1" t="s">
        <v>584</v>
      </c>
      <c r="S1" t="s">
        <v>336</v>
      </c>
      <c r="T1" t="s">
        <v>585</v>
      </c>
      <c r="U1" t="s">
        <v>586</v>
      </c>
      <c r="V1" t="s">
        <v>586</v>
      </c>
      <c r="W1" t="s">
        <v>586</v>
      </c>
      <c r="X1" t="s">
        <v>586</v>
      </c>
      <c r="Y1" t="s">
        <v>586</v>
      </c>
      <c r="Z1" t="s">
        <v>586</v>
      </c>
      <c r="AA1" t="s">
        <v>586</v>
      </c>
      <c r="AB1" t="s">
        <v>586</v>
      </c>
      <c r="AC1" t="s">
        <v>586</v>
      </c>
      <c r="AD1" t="s">
        <v>587</v>
      </c>
      <c r="AE1" t="s">
        <v>587</v>
      </c>
      <c r="AF1" t="s">
        <v>587</v>
      </c>
      <c r="AG1" t="s">
        <v>587</v>
      </c>
      <c r="AH1" t="s">
        <v>587</v>
      </c>
      <c r="AI1" t="s">
        <v>587</v>
      </c>
      <c r="AJ1" t="s">
        <v>587</v>
      </c>
      <c r="AK1" t="s">
        <v>587</v>
      </c>
      <c r="AL1" t="s">
        <v>587</v>
      </c>
      <c r="AM1" t="s">
        <v>587</v>
      </c>
      <c r="AN1" t="s">
        <v>587</v>
      </c>
      <c r="AO1" t="s">
        <v>587</v>
      </c>
      <c r="AP1" t="s">
        <v>587</v>
      </c>
      <c r="AQ1" t="s">
        <v>587</v>
      </c>
      <c r="AR1" t="s">
        <v>757</v>
      </c>
      <c r="AS1" t="s">
        <v>757</v>
      </c>
      <c r="AT1" t="s">
        <v>757</v>
      </c>
      <c r="AU1" t="s">
        <v>757</v>
      </c>
      <c r="AV1" t="s">
        <v>757</v>
      </c>
      <c r="AW1" t="s">
        <v>757</v>
      </c>
      <c r="AX1" t="s">
        <v>757</v>
      </c>
      <c r="AY1" t="s">
        <v>757</v>
      </c>
      <c r="AZ1" t="s">
        <v>757</v>
      </c>
      <c r="BA1" t="s">
        <v>757</v>
      </c>
      <c r="BB1" t="s">
        <v>757</v>
      </c>
      <c r="BC1" t="s">
        <v>757</v>
      </c>
      <c r="BD1" t="s">
        <v>757</v>
      </c>
      <c r="BE1" t="s">
        <v>757</v>
      </c>
      <c r="BF1" t="s">
        <v>757</v>
      </c>
      <c r="BG1" t="s">
        <v>757</v>
      </c>
      <c r="BH1" t="s">
        <v>757</v>
      </c>
      <c r="BI1" t="s">
        <v>757</v>
      </c>
      <c r="BJ1" t="s">
        <v>757</v>
      </c>
      <c r="BK1" t="s">
        <v>757</v>
      </c>
      <c r="BL1" t="s">
        <v>757</v>
      </c>
      <c r="BM1" t="s">
        <v>784</v>
      </c>
      <c r="BN1" t="s">
        <v>784</v>
      </c>
      <c r="BO1" t="s">
        <v>784</v>
      </c>
      <c r="BP1" t="s">
        <v>784</v>
      </c>
      <c r="BQ1" t="s">
        <v>784</v>
      </c>
      <c r="BR1" t="s">
        <v>784</v>
      </c>
      <c r="BS1" t="s">
        <v>784</v>
      </c>
      <c r="BT1" t="s">
        <v>784</v>
      </c>
      <c r="BU1" t="s">
        <v>784</v>
      </c>
      <c r="BV1" t="s">
        <v>784</v>
      </c>
      <c r="BW1" t="s">
        <v>784</v>
      </c>
      <c r="BX1" t="s">
        <v>784</v>
      </c>
      <c r="BY1" t="s">
        <v>784</v>
      </c>
      <c r="BZ1" t="s">
        <v>4617</v>
      </c>
      <c r="CA1" t="s">
        <v>811</v>
      </c>
      <c r="CB1" t="s">
        <v>811</v>
      </c>
      <c r="CC1" t="s">
        <v>811</v>
      </c>
      <c r="CD1" t="s">
        <v>811</v>
      </c>
      <c r="CE1" t="s">
        <v>811</v>
      </c>
      <c r="CF1" t="s">
        <v>811</v>
      </c>
      <c r="CG1" t="s">
        <v>811</v>
      </c>
      <c r="CH1" t="s">
        <v>811</v>
      </c>
      <c r="CI1" t="s">
        <v>811</v>
      </c>
      <c r="CJ1" t="s">
        <v>837</v>
      </c>
      <c r="CK1" t="s">
        <v>837</v>
      </c>
      <c r="CL1" t="s">
        <v>837</v>
      </c>
      <c r="CM1" t="s">
        <v>837</v>
      </c>
      <c r="CN1" t="s">
        <v>837</v>
      </c>
      <c r="CO1" t="s">
        <v>837</v>
      </c>
      <c r="CP1" t="s">
        <v>837</v>
      </c>
      <c r="CQ1" t="s">
        <v>837</v>
      </c>
      <c r="CR1" t="s">
        <v>837</v>
      </c>
      <c r="CS1" t="s">
        <v>837</v>
      </c>
      <c r="CT1" t="s">
        <v>837</v>
      </c>
      <c r="CU1" t="s">
        <v>837</v>
      </c>
      <c r="CV1" t="s">
        <v>837</v>
      </c>
      <c r="CW1" t="s">
        <v>837</v>
      </c>
      <c r="CX1" t="s">
        <v>837</v>
      </c>
      <c r="CY1" t="s">
        <v>837</v>
      </c>
      <c r="CZ1" t="s">
        <v>837</v>
      </c>
      <c r="DA1" t="s">
        <v>837</v>
      </c>
      <c r="DB1" t="s">
        <v>837</v>
      </c>
      <c r="DC1" t="s">
        <v>861</v>
      </c>
      <c r="DD1" t="s">
        <v>861</v>
      </c>
      <c r="DE1" t="s">
        <v>861</v>
      </c>
      <c r="DF1" t="s">
        <v>861</v>
      </c>
      <c r="DG1" t="s">
        <v>861</v>
      </c>
      <c r="DH1" t="s">
        <v>861</v>
      </c>
      <c r="DI1" t="s">
        <v>861</v>
      </c>
      <c r="DJ1" t="s">
        <v>861</v>
      </c>
      <c r="DK1" t="s">
        <v>861</v>
      </c>
      <c r="DL1" t="s">
        <v>861</v>
      </c>
      <c r="DM1" t="s">
        <v>861</v>
      </c>
      <c r="DN1" t="s">
        <v>861</v>
      </c>
      <c r="DO1" t="s">
        <v>883</v>
      </c>
      <c r="DP1" t="s">
        <v>883</v>
      </c>
      <c r="DQ1" t="s">
        <v>883</v>
      </c>
      <c r="DR1" t="s">
        <v>883</v>
      </c>
      <c r="DS1" t="s">
        <v>883</v>
      </c>
      <c r="DT1" t="s">
        <v>883</v>
      </c>
      <c r="DU1" t="s">
        <v>883</v>
      </c>
      <c r="DV1" t="s">
        <v>883</v>
      </c>
      <c r="DW1" t="s">
        <v>883</v>
      </c>
      <c r="DX1" t="s">
        <v>883</v>
      </c>
      <c r="DY1" t="s">
        <v>883</v>
      </c>
      <c r="DZ1" t="s">
        <v>883</v>
      </c>
      <c r="EA1" t="s">
        <v>883</v>
      </c>
      <c r="EB1" t="s">
        <v>883</v>
      </c>
      <c r="EC1" t="s">
        <v>883</v>
      </c>
      <c r="ED1" t="s">
        <v>883</v>
      </c>
      <c r="EE1" t="s">
        <v>883</v>
      </c>
      <c r="EF1" t="s">
        <v>904</v>
      </c>
      <c r="EG1" t="s">
        <v>904</v>
      </c>
      <c r="EH1" t="s">
        <v>904</v>
      </c>
      <c r="EI1" t="s">
        <v>904</v>
      </c>
      <c r="EJ1" t="s">
        <v>904</v>
      </c>
      <c r="EK1" t="s">
        <v>904</v>
      </c>
      <c r="EL1" t="s">
        <v>904</v>
      </c>
      <c r="EM1" t="s">
        <v>904</v>
      </c>
      <c r="EN1" t="s">
        <v>904</v>
      </c>
      <c r="EO1" t="s">
        <v>904</v>
      </c>
      <c r="EP1" t="s">
        <v>904</v>
      </c>
      <c r="EQ1" t="s">
        <v>904</v>
      </c>
      <c r="ER1" t="s">
        <v>904</v>
      </c>
      <c r="ES1" t="s">
        <v>922</v>
      </c>
      <c r="ET1" t="s">
        <v>922</v>
      </c>
      <c r="EU1" t="s">
        <v>922</v>
      </c>
      <c r="EV1" t="s">
        <v>922</v>
      </c>
      <c r="EW1" t="s">
        <v>922</v>
      </c>
      <c r="EX1" t="s">
        <v>922</v>
      </c>
      <c r="EY1" t="s">
        <v>922</v>
      </c>
      <c r="EZ1" t="s">
        <v>922</v>
      </c>
      <c r="FA1" t="s">
        <v>922</v>
      </c>
      <c r="FB1" t="s">
        <v>922</v>
      </c>
      <c r="FC1" t="s">
        <v>922</v>
      </c>
      <c r="FD1" t="s">
        <v>922</v>
      </c>
      <c r="FE1" t="s">
        <v>922</v>
      </c>
      <c r="FF1" t="s">
        <v>922</v>
      </c>
      <c r="FG1" t="s">
        <v>922</v>
      </c>
      <c r="FH1" t="s">
        <v>922</v>
      </c>
      <c r="FI1" t="s">
        <v>922</v>
      </c>
      <c r="FJ1" t="s">
        <v>936</v>
      </c>
      <c r="FK1" t="s">
        <v>936</v>
      </c>
      <c r="FL1" t="s">
        <v>936</v>
      </c>
      <c r="FM1" t="s">
        <v>936</v>
      </c>
      <c r="FN1" t="s">
        <v>936</v>
      </c>
      <c r="FO1" t="s">
        <v>936</v>
      </c>
      <c r="FP1" t="s">
        <v>936</v>
      </c>
      <c r="FQ1" t="s">
        <v>936</v>
      </c>
      <c r="FR1" t="s">
        <v>936</v>
      </c>
      <c r="FS1" t="s">
        <v>936</v>
      </c>
      <c r="FT1" t="s">
        <v>936</v>
      </c>
      <c r="FU1" t="s">
        <v>936</v>
      </c>
      <c r="FV1" t="s">
        <v>936</v>
      </c>
      <c r="FW1" t="s">
        <v>936</v>
      </c>
      <c r="FX1" t="s">
        <v>949</v>
      </c>
      <c r="FY1" t="s">
        <v>949</v>
      </c>
      <c r="FZ1" t="s">
        <v>949</v>
      </c>
      <c r="GA1" t="s">
        <v>949</v>
      </c>
      <c r="GB1" t="s">
        <v>949</v>
      </c>
      <c r="GC1" t="s">
        <v>949</v>
      </c>
      <c r="GD1" t="s">
        <v>949</v>
      </c>
      <c r="GE1" t="s">
        <v>949</v>
      </c>
      <c r="GF1" t="s">
        <v>949</v>
      </c>
      <c r="GG1" t="s">
        <v>958</v>
      </c>
      <c r="GH1" t="s">
        <v>958</v>
      </c>
      <c r="GI1" t="s">
        <v>958</v>
      </c>
      <c r="GJ1" t="s">
        <v>958</v>
      </c>
      <c r="GK1" t="s">
        <v>958</v>
      </c>
      <c r="GL1" t="s">
        <v>958</v>
      </c>
      <c r="GM1" t="s">
        <v>958</v>
      </c>
      <c r="GN1" t="s">
        <v>958</v>
      </c>
      <c r="GO1" t="s">
        <v>958</v>
      </c>
      <c r="GP1" t="s">
        <v>958</v>
      </c>
      <c r="GQ1" t="s">
        <v>958</v>
      </c>
      <c r="GR1" t="s">
        <v>958</v>
      </c>
      <c r="GS1" t="s">
        <v>958</v>
      </c>
      <c r="GT1" t="s">
        <v>967</v>
      </c>
      <c r="GU1" t="s">
        <v>967</v>
      </c>
      <c r="GV1" t="s">
        <v>967</v>
      </c>
      <c r="GW1" t="s">
        <v>967</v>
      </c>
      <c r="GX1" t="s">
        <v>967</v>
      </c>
      <c r="GY1" t="s">
        <v>967</v>
      </c>
      <c r="GZ1" t="s">
        <v>967</v>
      </c>
      <c r="HA1" t="s">
        <v>967</v>
      </c>
      <c r="HB1" t="s">
        <v>967</v>
      </c>
      <c r="HC1" t="s">
        <v>967</v>
      </c>
      <c r="HD1" t="s">
        <v>967</v>
      </c>
      <c r="HE1" t="s">
        <v>974</v>
      </c>
      <c r="HF1" t="s">
        <v>974</v>
      </c>
      <c r="HG1" t="s">
        <v>974</v>
      </c>
      <c r="HH1" t="s">
        <v>974</v>
      </c>
      <c r="HI1" t="s">
        <v>974</v>
      </c>
      <c r="HJ1" t="s">
        <v>974</v>
      </c>
      <c r="HK1" t="s">
        <v>974</v>
      </c>
      <c r="HL1" t="s">
        <v>974</v>
      </c>
      <c r="HM1" t="s">
        <v>974</v>
      </c>
      <c r="HN1" t="s">
        <v>974</v>
      </c>
      <c r="HO1" t="s">
        <v>974</v>
      </c>
      <c r="HP1" t="s">
        <v>974</v>
      </c>
      <c r="HQ1" t="s">
        <v>974</v>
      </c>
      <c r="HR1" t="s">
        <v>974</v>
      </c>
      <c r="HS1" t="s">
        <v>978</v>
      </c>
      <c r="HT1" t="s">
        <v>978</v>
      </c>
      <c r="HU1" t="s">
        <v>978</v>
      </c>
      <c r="HV1" t="s">
        <v>978</v>
      </c>
      <c r="HW1" t="s">
        <v>978</v>
      </c>
      <c r="HX1" t="s">
        <v>978</v>
      </c>
      <c r="HY1" t="s">
        <v>978</v>
      </c>
      <c r="HZ1" t="s">
        <v>978</v>
      </c>
      <c r="IA1" t="s">
        <v>978</v>
      </c>
      <c r="IB1" t="s">
        <v>978</v>
      </c>
      <c r="IC1" t="s">
        <v>978</v>
      </c>
      <c r="ID1" t="s">
        <v>978</v>
      </c>
      <c r="IE1" t="s">
        <v>982</v>
      </c>
      <c r="IF1" t="s">
        <v>982</v>
      </c>
      <c r="IG1" t="s">
        <v>982</v>
      </c>
      <c r="IH1" t="s">
        <v>982</v>
      </c>
      <c r="II1" t="s">
        <v>982</v>
      </c>
      <c r="IJ1" t="s">
        <v>985</v>
      </c>
      <c r="IK1" t="s">
        <v>985</v>
      </c>
      <c r="IL1" t="s">
        <v>985</v>
      </c>
      <c r="IM1" t="s">
        <v>985</v>
      </c>
      <c r="IN1" t="s">
        <v>985</v>
      </c>
      <c r="IO1" t="s">
        <v>985</v>
      </c>
      <c r="IP1" t="s">
        <v>985</v>
      </c>
      <c r="IQ1" t="s">
        <v>985</v>
      </c>
      <c r="IR1" t="s">
        <v>988</v>
      </c>
      <c r="IS1" t="s">
        <v>988</v>
      </c>
      <c r="IT1" t="s">
        <v>988</v>
      </c>
      <c r="IU1" t="s">
        <v>988</v>
      </c>
      <c r="IV1" t="s">
        <v>988</v>
      </c>
      <c r="IW1" t="s">
        <v>988</v>
      </c>
      <c r="IX1" t="s">
        <v>988</v>
      </c>
      <c r="IY1" t="s">
        <v>988</v>
      </c>
      <c r="IZ1" t="s">
        <v>988</v>
      </c>
      <c r="JA1" t="s">
        <v>988</v>
      </c>
      <c r="JB1" t="s">
        <v>989</v>
      </c>
      <c r="JC1" t="s">
        <v>989</v>
      </c>
      <c r="JD1" t="s">
        <v>989</v>
      </c>
      <c r="JE1" t="s">
        <v>989</v>
      </c>
      <c r="JF1" t="s">
        <v>989</v>
      </c>
      <c r="JG1" t="s">
        <v>989</v>
      </c>
      <c r="JH1" t="s">
        <v>989</v>
      </c>
      <c r="JI1" t="s">
        <v>989</v>
      </c>
      <c r="JJ1" t="s">
        <v>989</v>
      </c>
      <c r="JK1" t="s">
        <v>989</v>
      </c>
      <c r="JL1" t="s">
        <v>989</v>
      </c>
      <c r="JM1" t="s">
        <v>989</v>
      </c>
      <c r="JN1" t="s">
        <v>989</v>
      </c>
      <c r="JO1" t="s">
        <v>989</v>
      </c>
      <c r="JP1" t="s">
        <v>989</v>
      </c>
      <c r="JQ1" t="s">
        <v>989</v>
      </c>
      <c r="JR1" t="s">
        <v>989</v>
      </c>
      <c r="JS1" t="s">
        <v>990</v>
      </c>
      <c r="JT1" t="s">
        <v>990</v>
      </c>
      <c r="JU1" t="s">
        <v>990</v>
      </c>
      <c r="JV1" t="s">
        <v>990</v>
      </c>
      <c r="JW1" t="s">
        <v>990</v>
      </c>
      <c r="JX1" t="s">
        <v>990</v>
      </c>
      <c r="JY1" t="s">
        <v>990</v>
      </c>
      <c r="JZ1" t="s">
        <v>990</v>
      </c>
      <c r="KA1" t="s">
        <v>990</v>
      </c>
      <c r="KB1" t="s">
        <v>990</v>
      </c>
      <c r="KC1" t="s">
        <v>990</v>
      </c>
      <c r="KD1" t="s">
        <v>638</v>
      </c>
      <c r="KE1" t="s">
        <v>992</v>
      </c>
      <c r="KF1" t="s">
        <v>992</v>
      </c>
      <c r="KG1" t="s">
        <v>992</v>
      </c>
      <c r="KH1" t="s">
        <v>992</v>
      </c>
      <c r="KI1" t="s">
        <v>992</v>
      </c>
      <c r="KJ1" t="s">
        <v>992</v>
      </c>
      <c r="KK1" t="s">
        <v>992</v>
      </c>
      <c r="KL1" t="s">
        <v>992</v>
      </c>
      <c r="KM1" t="s">
        <v>992</v>
      </c>
      <c r="KN1" t="s">
        <v>992</v>
      </c>
      <c r="KO1" t="s">
        <v>992</v>
      </c>
      <c r="KP1" t="s">
        <v>992</v>
      </c>
      <c r="KQ1" t="s">
        <v>992</v>
      </c>
      <c r="KR1" t="s">
        <v>992</v>
      </c>
      <c r="KS1" t="s">
        <v>992</v>
      </c>
      <c r="KT1" t="s">
        <v>992</v>
      </c>
      <c r="KU1" t="s">
        <v>992</v>
      </c>
      <c r="KV1" t="s">
        <v>992</v>
      </c>
      <c r="KW1" t="s">
        <v>992</v>
      </c>
      <c r="KX1" t="s">
        <v>992</v>
      </c>
      <c r="KY1" t="s">
        <v>992</v>
      </c>
      <c r="KZ1" t="s">
        <v>640</v>
      </c>
      <c r="LA1" t="s">
        <v>994</v>
      </c>
      <c r="LB1" t="s">
        <v>994</v>
      </c>
      <c r="LC1" t="s">
        <v>994</v>
      </c>
      <c r="LD1" t="s">
        <v>994</v>
      </c>
      <c r="LE1" t="s">
        <v>994</v>
      </c>
      <c r="LF1" t="s">
        <v>994</v>
      </c>
      <c r="LG1" t="s">
        <v>994</v>
      </c>
      <c r="LH1" t="s">
        <v>995</v>
      </c>
      <c r="LI1" t="s">
        <v>995</v>
      </c>
      <c r="LJ1" t="s">
        <v>995</v>
      </c>
      <c r="LK1" t="s">
        <v>995</v>
      </c>
      <c r="LL1" t="s">
        <v>995</v>
      </c>
      <c r="LM1" t="s">
        <v>995</v>
      </c>
      <c r="LN1" t="s">
        <v>995</v>
      </c>
      <c r="LO1" t="s">
        <v>995</v>
      </c>
      <c r="LP1" t="s">
        <v>995</v>
      </c>
      <c r="LQ1" t="s">
        <v>995</v>
      </c>
      <c r="LR1" t="s">
        <v>995</v>
      </c>
      <c r="LS1" t="s">
        <v>995</v>
      </c>
      <c r="LT1" t="s">
        <v>995</v>
      </c>
      <c r="LU1" t="s">
        <v>995</v>
      </c>
      <c r="LV1" t="s">
        <v>996</v>
      </c>
      <c r="LW1" t="s">
        <v>996</v>
      </c>
      <c r="LX1" t="s">
        <v>996</v>
      </c>
      <c r="LY1" t="s">
        <v>996</v>
      </c>
      <c r="LZ1" t="s">
        <v>996</v>
      </c>
      <c r="MA1" t="s">
        <v>996</v>
      </c>
      <c r="MB1" t="s">
        <v>996</v>
      </c>
      <c r="MC1" t="s">
        <v>996</v>
      </c>
      <c r="MD1" t="s">
        <v>996</v>
      </c>
      <c r="ME1" t="s">
        <v>996</v>
      </c>
      <c r="MF1" t="s">
        <v>996</v>
      </c>
      <c r="MG1" t="s">
        <v>996</v>
      </c>
      <c r="MH1" t="s">
        <v>996</v>
      </c>
      <c r="MI1" t="s">
        <v>996</v>
      </c>
      <c r="MJ1" t="s">
        <v>996</v>
      </c>
      <c r="MK1" t="s">
        <v>996</v>
      </c>
      <c r="ML1" t="s">
        <v>997</v>
      </c>
      <c r="MM1" t="s">
        <v>997</v>
      </c>
      <c r="MN1" t="s">
        <v>997</v>
      </c>
      <c r="MO1" t="s">
        <v>997</v>
      </c>
      <c r="MP1" t="s">
        <v>997</v>
      </c>
      <c r="MQ1" t="s">
        <v>997</v>
      </c>
      <c r="MR1" t="s">
        <v>997</v>
      </c>
      <c r="MS1" t="s">
        <v>997</v>
      </c>
      <c r="MT1" t="s">
        <v>997</v>
      </c>
      <c r="MU1" t="s">
        <v>997</v>
      </c>
      <c r="MV1" t="s">
        <v>997</v>
      </c>
      <c r="MW1" t="s">
        <v>4447</v>
      </c>
      <c r="MX1" t="s">
        <v>4466</v>
      </c>
      <c r="MY1" t="s">
        <v>4467</v>
      </c>
    </row>
    <row r="2" spans="1:363">
      <c r="A2" t="s">
        <v>3704</v>
      </c>
      <c r="B2" t="s">
        <v>2346</v>
      </c>
      <c r="C2" t="s">
        <v>615</v>
      </c>
      <c r="D2" t="s">
        <v>646</v>
      </c>
      <c r="E2" t="s">
        <v>674</v>
      </c>
      <c r="F2" t="s">
        <v>702</v>
      </c>
      <c r="G2" t="s">
        <v>730</v>
      </c>
      <c r="H2" t="s">
        <v>758</v>
      </c>
      <c r="I2" t="s">
        <v>785</v>
      </c>
      <c r="J2" t="s">
        <v>812</v>
      </c>
      <c r="K2" t="s">
        <v>838</v>
      </c>
      <c r="L2" t="s">
        <v>862</v>
      </c>
      <c r="M2" t="s">
        <v>2347</v>
      </c>
      <c r="N2" t="s">
        <v>2348</v>
      </c>
      <c r="O2" t="s">
        <v>798</v>
      </c>
      <c r="P2" t="s">
        <v>937</v>
      </c>
      <c r="Q2" t="s">
        <v>950</v>
      </c>
      <c r="R2" t="s">
        <v>959</v>
      </c>
      <c r="S2" t="s">
        <v>4089</v>
      </c>
      <c r="T2" t="s">
        <v>4657</v>
      </c>
      <c r="U2" t="s">
        <v>617</v>
      </c>
      <c r="V2" t="s">
        <v>3708</v>
      </c>
      <c r="W2" t="s">
        <v>3709</v>
      </c>
      <c r="X2" t="s">
        <v>703</v>
      </c>
      <c r="Y2" t="s">
        <v>3710</v>
      </c>
      <c r="Z2" t="s">
        <v>3712</v>
      </c>
      <c r="AA2" t="s">
        <v>3713</v>
      </c>
      <c r="AB2" t="s">
        <v>3714</v>
      </c>
      <c r="AC2" t="s">
        <v>3715</v>
      </c>
      <c r="AD2" t="s">
        <v>3716</v>
      </c>
      <c r="AE2" t="s">
        <v>3717</v>
      </c>
      <c r="AF2" t="s">
        <v>3718</v>
      </c>
      <c r="AG2" t="s">
        <v>2349</v>
      </c>
      <c r="AH2" t="s">
        <v>2350</v>
      </c>
      <c r="AI2" t="s">
        <v>4130</v>
      </c>
      <c r="AJ2" t="s">
        <v>4131</v>
      </c>
      <c r="AK2" t="s">
        <v>4132</v>
      </c>
      <c r="AL2" t="s">
        <v>4133</v>
      </c>
      <c r="AM2" t="s">
        <v>4134</v>
      </c>
      <c r="AN2" t="s">
        <v>4135</v>
      </c>
      <c r="AO2" t="s">
        <v>4136</v>
      </c>
      <c r="AP2" t="s">
        <v>4137</v>
      </c>
      <c r="AQ2" t="s">
        <v>4138</v>
      </c>
      <c r="AR2" t="s">
        <v>619</v>
      </c>
      <c r="AS2" t="s">
        <v>649</v>
      </c>
      <c r="AT2" t="s">
        <v>4139</v>
      </c>
      <c r="AU2" t="s">
        <v>4140</v>
      </c>
      <c r="AV2" t="s">
        <v>4141</v>
      </c>
      <c r="AW2" t="s">
        <v>4142</v>
      </c>
      <c r="AX2" t="s">
        <v>4143</v>
      </c>
      <c r="AY2" t="s">
        <v>4144</v>
      </c>
      <c r="AZ2" t="s">
        <v>4145</v>
      </c>
      <c r="BA2" t="s">
        <v>4146</v>
      </c>
      <c r="BB2" t="s">
        <v>4147</v>
      </c>
      <c r="BC2" t="s">
        <v>4148</v>
      </c>
      <c r="BD2" t="s">
        <v>4149</v>
      </c>
      <c r="BE2" t="s">
        <v>4150</v>
      </c>
      <c r="BF2" t="s">
        <v>4151</v>
      </c>
      <c r="BG2" t="s">
        <v>4152</v>
      </c>
      <c r="BH2" t="s">
        <v>4153</v>
      </c>
      <c r="BI2" t="s">
        <v>4154</v>
      </c>
      <c r="BJ2" t="s">
        <v>4155</v>
      </c>
      <c r="BK2" t="s">
        <v>4156</v>
      </c>
      <c r="BL2" t="s">
        <v>4157</v>
      </c>
      <c r="BM2" t="s">
        <v>4158</v>
      </c>
      <c r="BN2" t="s">
        <v>4159</v>
      </c>
      <c r="BO2" t="s">
        <v>4160</v>
      </c>
      <c r="BP2" t="s">
        <v>4161</v>
      </c>
      <c r="BQ2" t="s">
        <v>4162</v>
      </c>
      <c r="BR2" t="s">
        <v>4163</v>
      </c>
      <c r="BS2" t="s">
        <v>4164</v>
      </c>
      <c r="BT2" t="s">
        <v>4165</v>
      </c>
      <c r="BU2" t="s">
        <v>4166</v>
      </c>
      <c r="BV2" t="s">
        <v>4167</v>
      </c>
      <c r="BW2" t="s">
        <v>4168</v>
      </c>
      <c r="BX2" t="s">
        <v>4169</v>
      </c>
      <c r="BY2" t="s">
        <v>4170</v>
      </c>
      <c r="BZ2" t="s">
        <v>4092</v>
      </c>
      <c r="CA2" t="s">
        <v>4171</v>
      </c>
      <c r="CB2" t="s">
        <v>4172</v>
      </c>
      <c r="CC2" t="s">
        <v>4173</v>
      </c>
      <c r="CD2" t="s">
        <v>4174</v>
      </c>
      <c r="CE2" t="s">
        <v>4175</v>
      </c>
      <c r="CF2" t="s">
        <v>4176</v>
      </c>
      <c r="CG2" t="s">
        <v>4177</v>
      </c>
      <c r="CH2" t="s">
        <v>4178</v>
      </c>
      <c r="CI2" t="s">
        <v>4179</v>
      </c>
      <c r="CJ2" t="s">
        <v>4180</v>
      </c>
      <c r="CK2" t="s">
        <v>4181</v>
      </c>
      <c r="CL2" t="s">
        <v>4096</v>
      </c>
      <c r="CM2" t="s">
        <v>4182</v>
      </c>
      <c r="CN2" t="s">
        <v>4183</v>
      </c>
      <c r="CO2" t="s">
        <v>4184</v>
      </c>
      <c r="CP2" t="s">
        <v>4185</v>
      </c>
      <c r="CQ2" t="s">
        <v>4186</v>
      </c>
      <c r="CR2" t="s">
        <v>4187</v>
      </c>
      <c r="CS2" t="s">
        <v>4188</v>
      </c>
      <c r="CT2" t="s">
        <v>4189</v>
      </c>
      <c r="CU2" t="s">
        <v>4190</v>
      </c>
      <c r="CV2" t="s">
        <v>4191</v>
      </c>
      <c r="CW2" t="s">
        <v>4192</v>
      </c>
      <c r="CX2" t="s">
        <v>4193</v>
      </c>
      <c r="CY2" t="s">
        <v>4194</v>
      </c>
      <c r="CZ2" t="s">
        <v>4195</v>
      </c>
      <c r="DA2" t="s">
        <v>4196</v>
      </c>
      <c r="DB2" t="s">
        <v>4197</v>
      </c>
      <c r="DC2" t="s">
        <v>4198</v>
      </c>
      <c r="DD2" t="s">
        <v>4199</v>
      </c>
      <c r="DE2" t="s">
        <v>4200</v>
      </c>
      <c r="DF2" t="s">
        <v>4201</v>
      </c>
      <c r="DG2" t="s">
        <v>4202</v>
      </c>
      <c r="DH2" t="s">
        <v>4203</v>
      </c>
      <c r="DI2" t="s">
        <v>4632</v>
      </c>
      <c r="DJ2" t="s">
        <v>4204</v>
      </c>
      <c r="DK2" t="s">
        <v>4205</v>
      </c>
      <c r="DL2" t="s">
        <v>4206</v>
      </c>
      <c r="DM2" t="s">
        <v>4207</v>
      </c>
      <c r="DN2" t="s">
        <v>4208</v>
      </c>
      <c r="DO2" t="s">
        <v>4209</v>
      </c>
      <c r="DP2" t="s">
        <v>4210</v>
      </c>
      <c r="DQ2" t="s">
        <v>4211</v>
      </c>
      <c r="DR2" t="s">
        <v>4212</v>
      </c>
      <c r="DS2" t="s">
        <v>4213</v>
      </c>
      <c r="DT2" t="s">
        <v>4214</v>
      </c>
      <c r="DU2" t="s">
        <v>4215</v>
      </c>
      <c r="DV2" t="s">
        <v>4216</v>
      </c>
      <c r="DW2" t="s">
        <v>4217</v>
      </c>
      <c r="DX2" t="s">
        <v>4218</v>
      </c>
      <c r="DY2" t="s">
        <v>4219</v>
      </c>
      <c r="DZ2" t="s">
        <v>4220</v>
      </c>
      <c r="EA2" t="s">
        <v>4221</v>
      </c>
      <c r="EB2" t="s">
        <v>941</v>
      </c>
      <c r="EC2" t="s">
        <v>4222</v>
      </c>
      <c r="ED2" t="s">
        <v>4223</v>
      </c>
      <c r="EE2" t="s">
        <v>4224</v>
      </c>
      <c r="EF2" t="s">
        <v>4225</v>
      </c>
      <c r="EG2" t="s">
        <v>4226</v>
      </c>
      <c r="EH2" t="s">
        <v>4227</v>
      </c>
      <c r="EI2" t="s">
        <v>4228</v>
      </c>
      <c r="EJ2" t="s">
        <v>4229</v>
      </c>
      <c r="EK2" t="s">
        <v>4230</v>
      </c>
      <c r="EL2" t="s">
        <v>4231</v>
      </c>
      <c r="EM2" t="s">
        <v>4232</v>
      </c>
      <c r="EN2" t="s">
        <v>4233</v>
      </c>
      <c r="EO2" t="s">
        <v>4234</v>
      </c>
      <c r="EP2" t="s">
        <v>4235</v>
      </c>
      <c r="EQ2" t="s">
        <v>4236</v>
      </c>
      <c r="ER2" t="s">
        <v>4237</v>
      </c>
      <c r="ES2" t="s">
        <v>4238</v>
      </c>
      <c r="ET2" t="s">
        <v>4239</v>
      </c>
      <c r="EU2" t="s">
        <v>4240</v>
      </c>
      <c r="EV2" t="s">
        <v>4241</v>
      </c>
      <c r="EW2" t="s">
        <v>4242</v>
      </c>
      <c r="EX2" t="s">
        <v>4245</v>
      </c>
      <c r="EY2" t="s">
        <v>4633</v>
      </c>
      <c r="EZ2" t="s">
        <v>4634</v>
      </c>
      <c r="FA2" t="s">
        <v>4246</v>
      </c>
      <c r="FB2" t="s">
        <v>2351</v>
      </c>
      <c r="FC2" t="s">
        <v>4247</v>
      </c>
      <c r="FD2" t="s">
        <v>4248</v>
      </c>
      <c r="FE2" t="s">
        <v>4249</v>
      </c>
      <c r="FF2" t="s">
        <v>4250</v>
      </c>
      <c r="FG2" t="s">
        <v>4635</v>
      </c>
      <c r="FH2" t="s">
        <v>4252</v>
      </c>
      <c r="FI2" t="s">
        <v>4253</v>
      </c>
      <c r="FJ2" t="s">
        <v>4254</v>
      </c>
      <c r="FK2" t="s">
        <v>4255</v>
      </c>
      <c r="FL2" t="s">
        <v>4256</v>
      </c>
      <c r="FM2" t="s">
        <v>4257</v>
      </c>
      <c r="FN2" t="s">
        <v>4258</v>
      </c>
      <c r="FO2" t="s">
        <v>4259</v>
      </c>
      <c r="FP2" t="s">
        <v>4260</v>
      </c>
      <c r="FQ2" t="s">
        <v>4261</v>
      </c>
      <c r="FR2" t="s">
        <v>4262</v>
      </c>
      <c r="FS2" t="s">
        <v>4263</v>
      </c>
      <c r="FT2" t="s">
        <v>4264</v>
      </c>
      <c r="FU2" t="s">
        <v>4265</v>
      </c>
      <c r="FV2" t="s">
        <v>4266</v>
      </c>
      <c r="FW2" t="s">
        <v>4267</v>
      </c>
      <c r="FX2" t="s">
        <v>4268</v>
      </c>
      <c r="FY2" t="s">
        <v>4269</v>
      </c>
      <c r="FZ2" t="s">
        <v>4270</v>
      </c>
      <c r="GA2" t="s">
        <v>4662</v>
      </c>
      <c r="GB2" t="s">
        <v>4271</v>
      </c>
      <c r="GC2" t="s">
        <v>4272</v>
      </c>
      <c r="GD2" t="s">
        <v>4273</v>
      </c>
      <c r="GE2" t="s">
        <v>4274</v>
      </c>
      <c r="GF2" t="s">
        <v>4275</v>
      </c>
      <c r="GG2" t="s">
        <v>2352</v>
      </c>
      <c r="GH2" t="s">
        <v>4276</v>
      </c>
      <c r="GI2" t="s">
        <v>4277</v>
      </c>
      <c r="GJ2" t="s">
        <v>4278</v>
      </c>
      <c r="GK2" t="s">
        <v>4279</v>
      </c>
      <c r="GL2" t="s">
        <v>4280</v>
      </c>
      <c r="GM2" t="s">
        <v>4088</v>
      </c>
      <c r="GN2" t="s">
        <v>4281</v>
      </c>
      <c r="GO2" t="s">
        <v>4282</v>
      </c>
      <c r="GP2" t="s">
        <v>4283</v>
      </c>
      <c r="GQ2" t="s">
        <v>4284</v>
      </c>
      <c r="GR2" t="s">
        <v>4285</v>
      </c>
      <c r="GS2" t="s">
        <v>4286</v>
      </c>
      <c r="GT2" t="s">
        <v>4091</v>
      </c>
      <c r="GU2" t="s">
        <v>4287</v>
      </c>
      <c r="GV2" t="s">
        <v>4288</v>
      </c>
      <c r="GW2" t="s">
        <v>4289</v>
      </c>
      <c r="GX2" t="s">
        <v>4290</v>
      </c>
      <c r="GY2" t="s">
        <v>4291</v>
      </c>
      <c r="GZ2" t="s">
        <v>4292</v>
      </c>
      <c r="HA2" t="s">
        <v>4293</v>
      </c>
      <c r="HB2" t="s">
        <v>4294</v>
      </c>
      <c r="HC2" t="s">
        <v>4112</v>
      </c>
      <c r="HD2" t="s">
        <v>4295</v>
      </c>
      <c r="HE2" t="s">
        <v>4296</v>
      </c>
      <c r="HF2" t="s">
        <v>4297</v>
      </c>
      <c r="HG2" t="s">
        <v>4298</v>
      </c>
      <c r="HH2" t="s">
        <v>4299</v>
      </c>
      <c r="HI2" t="s">
        <v>4300</v>
      </c>
      <c r="HJ2" t="s">
        <v>4301</v>
      </c>
      <c r="HK2" t="s">
        <v>4302</v>
      </c>
      <c r="HL2" t="s">
        <v>4303</v>
      </c>
      <c r="HM2" t="s">
        <v>4304</v>
      </c>
      <c r="HN2" t="s">
        <v>4305</v>
      </c>
      <c r="HO2" t="s">
        <v>4306</v>
      </c>
      <c r="HP2" t="s">
        <v>4307</v>
      </c>
      <c r="HQ2" t="s">
        <v>4308</v>
      </c>
      <c r="HR2" t="s">
        <v>4309</v>
      </c>
      <c r="HS2" t="s">
        <v>4310</v>
      </c>
      <c r="HT2" t="s">
        <v>4311</v>
      </c>
      <c r="HU2" t="s">
        <v>4312</v>
      </c>
      <c r="HV2" t="s">
        <v>4313</v>
      </c>
      <c r="HW2" t="s">
        <v>4314</v>
      </c>
      <c r="HX2" t="s">
        <v>4315</v>
      </c>
      <c r="HY2" t="s">
        <v>4316</v>
      </c>
      <c r="HZ2" t="s">
        <v>4317</v>
      </c>
      <c r="IA2" t="s">
        <v>4318</v>
      </c>
      <c r="IB2" t="s">
        <v>4319</v>
      </c>
      <c r="IC2" t="s">
        <v>4320</v>
      </c>
      <c r="ID2" t="s">
        <v>4321</v>
      </c>
      <c r="IE2" t="s">
        <v>4322</v>
      </c>
      <c r="IF2" t="s">
        <v>4323</v>
      </c>
      <c r="IG2" t="s">
        <v>4324</v>
      </c>
      <c r="IH2" t="s">
        <v>4325</v>
      </c>
      <c r="II2" t="s">
        <v>4326</v>
      </c>
      <c r="IJ2" t="s">
        <v>4327</v>
      </c>
      <c r="IK2" t="s">
        <v>4328</v>
      </c>
      <c r="IL2" t="s">
        <v>4329</v>
      </c>
      <c r="IM2" t="s">
        <v>4331</v>
      </c>
      <c r="IN2" t="s">
        <v>4330</v>
      </c>
      <c r="IO2" t="s">
        <v>4332</v>
      </c>
      <c r="IP2" t="s">
        <v>4333</v>
      </c>
      <c r="IQ2" t="s">
        <v>4334</v>
      </c>
      <c r="IR2" t="s">
        <v>4335</v>
      </c>
      <c r="IS2" t="s">
        <v>4336</v>
      </c>
      <c r="IT2" t="s">
        <v>4337</v>
      </c>
      <c r="IU2" t="s">
        <v>4338</v>
      </c>
      <c r="IV2" t="s">
        <v>4339</v>
      </c>
      <c r="IW2" t="s">
        <v>4340</v>
      </c>
      <c r="IX2" t="s">
        <v>4341</v>
      </c>
      <c r="IY2" t="s">
        <v>4342</v>
      </c>
      <c r="IZ2" t="s">
        <v>4343</v>
      </c>
      <c r="JA2" t="s">
        <v>4344</v>
      </c>
      <c r="JB2" t="s">
        <v>4345</v>
      </c>
      <c r="JC2" t="s">
        <v>4346</v>
      </c>
      <c r="JD2" t="s">
        <v>4347</v>
      </c>
      <c r="JE2" t="s">
        <v>4348</v>
      </c>
      <c r="JF2" t="s">
        <v>4349</v>
      </c>
      <c r="JG2" t="s">
        <v>4350</v>
      </c>
      <c r="JH2" t="s">
        <v>4351</v>
      </c>
      <c r="JI2" t="s">
        <v>4352</v>
      </c>
      <c r="JJ2" t="s">
        <v>4353</v>
      </c>
      <c r="JK2" t="s">
        <v>4354</v>
      </c>
      <c r="JL2" t="s">
        <v>4355</v>
      </c>
      <c r="JM2" t="s">
        <v>4356</v>
      </c>
      <c r="JN2" t="s">
        <v>4357</v>
      </c>
      <c r="JO2" t="s">
        <v>4358</v>
      </c>
      <c r="JP2" t="s">
        <v>4359</v>
      </c>
      <c r="JQ2" t="s">
        <v>4360</v>
      </c>
      <c r="JR2" t="s">
        <v>4361</v>
      </c>
      <c r="JS2" t="s">
        <v>4362</v>
      </c>
      <c r="JT2" t="s">
        <v>4363</v>
      </c>
      <c r="JU2" t="s">
        <v>4364</v>
      </c>
      <c r="JV2" t="s">
        <v>4365</v>
      </c>
      <c r="JW2" t="s">
        <v>4366</v>
      </c>
      <c r="JX2" t="s">
        <v>4367</v>
      </c>
      <c r="JY2" t="s">
        <v>4368</v>
      </c>
      <c r="JZ2" t="s">
        <v>4369</v>
      </c>
      <c r="KA2" t="s">
        <v>4370</v>
      </c>
      <c r="KB2" t="s">
        <v>4371</v>
      </c>
      <c r="KC2" t="s">
        <v>4372</v>
      </c>
      <c r="KD2" t="s">
        <v>4373</v>
      </c>
      <c r="KE2" t="s">
        <v>4374</v>
      </c>
      <c r="KF2" t="s">
        <v>4375</v>
      </c>
      <c r="KG2" t="s">
        <v>4376</v>
      </c>
      <c r="KH2" t="s">
        <v>4377</v>
      </c>
      <c r="KI2" t="s">
        <v>4378</v>
      </c>
      <c r="KJ2" t="s">
        <v>4379</v>
      </c>
      <c r="KK2" t="s">
        <v>4380</v>
      </c>
      <c r="KL2" t="s">
        <v>4381</v>
      </c>
      <c r="KM2" t="s">
        <v>4382</v>
      </c>
      <c r="KN2" t="s">
        <v>4383</v>
      </c>
      <c r="KO2" t="s">
        <v>4384</v>
      </c>
      <c r="KP2" t="s">
        <v>4385</v>
      </c>
      <c r="KQ2" t="s">
        <v>4386</v>
      </c>
      <c r="KR2" t="s">
        <v>4387</v>
      </c>
      <c r="KS2" t="s">
        <v>4388</v>
      </c>
      <c r="KT2" t="s">
        <v>4389</v>
      </c>
      <c r="KU2" t="s">
        <v>4390</v>
      </c>
      <c r="KV2" t="s">
        <v>4391</v>
      </c>
      <c r="KW2" t="s">
        <v>4392</v>
      </c>
      <c r="KX2" t="s">
        <v>4393</v>
      </c>
      <c r="KY2" t="s">
        <v>4394</v>
      </c>
      <c r="KZ2" t="s">
        <v>4395</v>
      </c>
      <c r="LA2" t="s">
        <v>4396</v>
      </c>
      <c r="LB2" t="s">
        <v>4397</v>
      </c>
      <c r="LC2" t="s">
        <v>4398</v>
      </c>
      <c r="LD2" t="s">
        <v>4399</v>
      </c>
      <c r="LE2" t="s">
        <v>4400</v>
      </c>
      <c r="LF2" t="s">
        <v>4401</v>
      </c>
      <c r="LG2" t="s">
        <v>4402</v>
      </c>
      <c r="LH2" t="s">
        <v>4403</v>
      </c>
      <c r="LI2" t="s">
        <v>4404</v>
      </c>
      <c r="LJ2" t="s">
        <v>4405</v>
      </c>
      <c r="LK2" t="s">
        <v>4406</v>
      </c>
      <c r="LL2" t="s">
        <v>4407</v>
      </c>
      <c r="LM2" t="s">
        <v>4408</v>
      </c>
      <c r="LN2" t="s">
        <v>4409</v>
      </c>
      <c r="LO2" t="s">
        <v>4410</v>
      </c>
      <c r="LP2" t="s">
        <v>4411</v>
      </c>
      <c r="LQ2" t="s">
        <v>4412</v>
      </c>
      <c r="LR2" t="s">
        <v>4413</v>
      </c>
      <c r="LS2" t="s">
        <v>4414</v>
      </c>
      <c r="LT2" t="s">
        <v>4415</v>
      </c>
      <c r="LU2" t="s">
        <v>4416</v>
      </c>
      <c r="LV2" t="s">
        <v>4417</v>
      </c>
      <c r="LW2" t="s">
        <v>4418</v>
      </c>
      <c r="LX2" t="s">
        <v>4419</v>
      </c>
      <c r="LY2" t="s">
        <v>4420</v>
      </c>
      <c r="LZ2" t="s">
        <v>4421</v>
      </c>
      <c r="MA2" t="s">
        <v>4422</v>
      </c>
      <c r="MB2" t="s">
        <v>4423</v>
      </c>
      <c r="MC2" t="s">
        <v>4424</v>
      </c>
      <c r="MD2" t="s">
        <v>4425</v>
      </c>
      <c r="ME2" t="s">
        <v>4426</v>
      </c>
      <c r="MF2" t="s">
        <v>4427</v>
      </c>
      <c r="MG2" t="s">
        <v>4428</v>
      </c>
      <c r="MH2" t="s">
        <v>4429</v>
      </c>
      <c r="MI2" t="s">
        <v>4430</v>
      </c>
      <c r="MJ2" t="s">
        <v>4431</v>
      </c>
      <c r="MK2" t="s">
        <v>4432</v>
      </c>
      <c r="ML2" t="s">
        <v>4433</v>
      </c>
      <c r="MM2" t="s">
        <v>4434</v>
      </c>
      <c r="MN2" t="s">
        <v>4435</v>
      </c>
      <c r="MO2" t="s">
        <v>4436</v>
      </c>
      <c r="MP2" t="s">
        <v>4437</v>
      </c>
      <c r="MQ2" t="s">
        <v>4438</v>
      </c>
      <c r="MR2" t="s">
        <v>4439</v>
      </c>
      <c r="MS2" t="s">
        <v>4440</v>
      </c>
      <c r="MT2" t="s">
        <v>4114</v>
      </c>
      <c r="MU2" t="s">
        <v>4441</v>
      </c>
      <c r="MV2" t="s">
        <v>4442</v>
      </c>
      <c r="MW2" t="s">
        <v>4719</v>
      </c>
      <c r="MX2" t="s">
        <v>4716</v>
      </c>
      <c r="MY2" t="s">
        <v>4718</v>
      </c>
    </row>
    <row r="3" spans="1:363">
      <c r="A3" t="s">
        <v>4651</v>
      </c>
      <c r="B3" s="36" t="s">
        <v>4717</v>
      </c>
      <c r="C3" t="s">
        <v>1000</v>
      </c>
      <c r="D3" t="s">
        <v>1146</v>
      </c>
      <c r="E3" t="s">
        <v>1248</v>
      </c>
      <c r="F3" t="s">
        <v>1310</v>
      </c>
      <c r="G3" t="s">
        <v>1377</v>
      </c>
      <c r="H3" t="s">
        <v>1472</v>
      </c>
      <c r="I3" t="s">
        <v>1565</v>
      </c>
      <c r="J3" t="s">
        <v>1673</v>
      </c>
      <c r="K3" t="s">
        <v>1723</v>
      </c>
      <c r="L3" t="s">
        <v>1808</v>
      </c>
      <c r="M3" t="s">
        <v>1886</v>
      </c>
      <c r="N3" t="s">
        <v>1962</v>
      </c>
      <c r="O3" t="s">
        <v>2025</v>
      </c>
      <c r="P3" t="s">
        <v>1630</v>
      </c>
      <c r="Q3" t="s">
        <v>2104</v>
      </c>
      <c r="R3" t="s">
        <v>2171</v>
      </c>
      <c r="S3" t="s">
        <v>1001</v>
      </c>
      <c r="T3" t="s">
        <v>1002</v>
      </c>
      <c r="U3" t="s">
        <v>1003</v>
      </c>
      <c r="V3" t="s">
        <v>1182</v>
      </c>
      <c r="W3" t="s">
        <v>1286</v>
      </c>
      <c r="X3" t="s">
        <v>1406</v>
      </c>
      <c r="Y3" t="s">
        <v>3711</v>
      </c>
      <c r="Z3" t="s">
        <v>1574</v>
      </c>
      <c r="AA3" t="s">
        <v>1705</v>
      </c>
      <c r="AB3" t="s">
        <v>1836</v>
      </c>
      <c r="AC3" t="s">
        <v>1899</v>
      </c>
      <c r="AD3" t="s">
        <v>1004</v>
      </c>
      <c r="AE3" t="s">
        <v>1090</v>
      </c>
      <c r="AF3" t="s">
        <v>1194</v>
      </c>
      <c r="AG3" t="s">
        <v>3719</v>
      </c>
      <c r="AH3" t="s">
        <v>1324</v>
      </c>
      <c r="AI3" t="s">
        <v>1366</v>
      </c>
      <c r="AJ3" t="s">
        <v>1456</v>
      </c>
      <c r="AK3" t="s">
        <v>1550</v>
      </c>
      <c r="AL3" t="s">
        <v>1646</v>
      </c>
      <c r="AM3" t="s">
        <v>1744</v>
      </c>
      <c r="AN3" t="s">
        <v>1827</v>
      </c>
      <c r="AO3" t="s">
        <v>4616</v>
      </c>
      <c r="AP3" t="s">
        <v>1987</v>
      </c>
      <c r="AQ3" t="s">
        <v>2032</v>
      </c>
      <c r="AR3" t="s">
        <v>1005</v>
      </c>
      <c r="AS3" t="s">
        <v>3720</v>
      </c>
      <c r="AT3" t="s">
        <v>1091</v>
      </c>
      <c r="AU3" t="s">
        <v>1172</v>
      </c>
      <c r="AV3" s="43" t="s">
        <v>1313</v>
      </c>
      <c r="AW3" t="s">
        <v>1396</v>
      </c>
      <c r="AX3" t="s">
        <v>1465</v>
      </c>
      <c r="AY3" t="s">
        <v>1551</v>
      </c>
      <c r="AZ3" t="s">
        <v>1615</v>
      </c>
      <c r="BA3" t="s">
        <v>1683</v>
      </c>
      <c r="BB3" t="s">
        <v>1777</v>
      </c>
      <c r="BC3" t="s">
        <v>1864</v>
      </c>
      <c r="BD3" t="s">
        <v>1937</v>
      </c>
      <c r="BE3" t="s">
        <v>1988</v>
      </c>
      <c r="BF3" t="s">
        <v>2068</v>
      </c>
      <c r="BG3" t="s">
        <v>2138</v>
      </c>
      <c r="BH3" t="s">
        <v>2178</v>
      </c>
      <c r="BI3" t="s">
        <v>2213</v>
      </c>
      <c r="BJ3" t="s">
        <v>2259</v>
      </c>
      <c r="BK3" t="s">
        <v>3719</v>
      </c>
      <c r="BL3" t="s">
        <v>2291</v>
      </c>
      <c r="BM3" t="s">
        <v>1006</v>
      </c>
      <c r="BN3" t="s">
        <v>1080</v>
      </c>
      <c r="BO3" t="s">
        <v>1241</v>
      </c>
      <c r="BP3" t="s">
        <v>1336</v>
      </c>
      <c r="BQ3" t="s">
        <v>1397</v>
      </c>
      <c r="BR3" t="s">
        <v>1466</v>
      </c>
      <c r="BS3" t="s">
        <v>1595</v>
      </c>
      <c r="BT3" t="s">
        <v>1717</v>
      </c>
      <c r="BU3" t="s">
        <v>1475</v>
      </c>
      <c r="BV3" t="s">
        <v>1855</v>
      </c>
      <c r="BW3" t="s">
        <v>1955</v>
      </c>
      <c r="BX3" t="s">
        <v>2058</v>
      </c>
      <c r="BY3" t="s">
        <v>2095</v>
      </c>
      <c r="BZ3" t="s">
        <v>2153</v>
      </c>
      <c r="CA3" t="s">
        <v>1007</v>
      </c>
      <c r="CB3" t="s">
        <v>1106</v>
      </c>
      <c r="CC3" t="s">
        <v>1172</v>
      </c>
      <c r="CD3" t="s">
        <v>1347</v>
      </c>
      <c r="CE3" t="s">
        <v>1410</v>
      </c>
      <c r="CF3" t="s">
        <v>1577</v>
      </c>
      <c r="CG3" t="s">
        <v>1708</v>
      </c>
      <c r="CH3" t="s">
        <v>1803</v>
      </c>
      <c r="CI3" t="s">
        <v>1902</v>
      </c>
      <c r="CJ3" t="s">
        <v>3719</v>
      </c>
      <c r="CK3" t="s">
        <v>3719</v>
      </c>
      <c r="CL3" t="s">
        <v>3719</v>
      </c>
      <c r="CM3" t="s">
        <v>3719</v>
      </c>
      <c r="CN3" t="s">
        <v>3719</v>
      </c>
      <c r="CO3" t="s">
        <v>3719</v>
      </c>
      <c r="CP3" t="s">
        <v>3719</v>
      </c>
      <c r="CQ3" t="s">
        <v>1175</v>
      </c>
      <c r="CR3" t="s">
        <v>3719</v>
      </c>
      <c r="CS3" t="s">
        <v>3719</v>
      </c>
      <c r="CT3" t="s">
        <v>3719</v>
      </c>
      <c r="CU3" t="s">
        <v>3719</v>
      </c>
      <c r="CV3" t="s">
        <v>3719</v>
      </c>
      <c r="CW3" t="s">
        <v>3719</v>
      </c>
      <c r="CX3" t="s">
        <v>1370</v>
      </c>
      <c r="CY3" t="s">
        <v>3719</v>
      </c>
      <c r="CZ3" t="s">
        <v>3719</v>
      </c>
      <c r="DA3" t="s">
        <v>3719</v>
      </c>
      <c r="DB3" t="s">
        <v>3719</v>
      </c>
      <c r="DC3" s="43" t="s">
        <v>1008</v>
      </c>
      <c r="DD3" s="43" t="s">
        <v>1306</v>
      </c>
      <c r="DE3" s="43" t="s">
        <v>1487</v>
      </c>
      <c r="DF3" s="43" t="s">
        <v>1607</v>
      </c>
      <c r="DG3" s="43" t="s">
        <v>1794</v>
      </c>
      <c r="DH3" s="43" t="s">
        <v>1903</v>
      </c>
      <c r="DI3" s="43" t="s">
        <v>3719</v>
      </c>
      <c r="DJ3" s="43" t="s">
        <v>2020</v>
      </c>
      <c r="DK3" s="43" t="s">
        <v>2076</v>
      </c>
      <c r="DL3" s="43" t="s">
        <v>2217</v>
      </c>
      <c r="DM3" s="43" t="s">
        <v>2276</v>
      </c>
      <c r="DN3" t="s">
        <v>2316</v>
      </c>
      <c r="DO3" s="43" t="s">
        <v>1009</v>
      </c>
      <c r="DP3" s="43" t="s">
        <v>1141</v>
      </c>
      <c r="DQ3" s="43" t="s">
        <v>1221</v>
      </c>
      <c r="DR3" s="43" t="s">
        <v>1045</v>
      </c>
      <c r="DS3" s="43" t="s">
        <v>1459</v>
      </c>
      <c r="DT3" s="43" t="s">
        <v>1528</v>
      </c>
      <c r="DU3" s="43" t="s">
        <v>1687</v>
      </c>
      <c r="DV3" s="43" t="s">
        <v>1822</v>
      </c>
      <c r="DW3" s="43" t="s">
        <v>1920</v>
      </c>
      <c r="DX3" s="43" t="s">
        <v>1991</v>
      </c>
      <c r="DY3" s="43" t="s">
        <v>2047</v>
      </c>
      <c r="DZ3" s="43" t="s">
        <v>2115</v>
      </c>
      <c r="EA3" s="43" t="s">
        <v>2204</v>
      </c>
      <c r="EB3" s="43" t="s">
        <v>2252</v>
      </c>
      <c r="EC3" s="43" t="s">
        <v>2279</v>
      </c>
      <c r="ED3" s="43" t="s">
        <v>2308</v>
      </c>
      <c r="EE3" t="s">
        <v>2327</v>
      </c>
      <c r="EF3" s="43" t="s">
        <v>1010</v>
      </c>
      <c r="EG3" s="43" t="s">
        <v>1073</v>
      </c>
      <c r="EH3" s="43" t="s">
        <v>1199</v>
      </c>
      <c r="EI3" s="43" t="s">
        <v>1413</v>
      </c>
      <c r="EJ3" s="43" t="s">
        <v>1508</v>
      </c>
      <c r="EK3" s="43" t="s">
        <v>1580</v>
      </c>
      <c r="EL3" s="43" t="s">
        <v>1696</v>
      </c>
      <c r="EM3" s="43" t="s">
        <v>1796</v>
      </c>
      <c r="EN3" s="43" t="s">
        <v>1896</v>
      </c>
      <c r="EO3" s="43" t="s">
        <v>2042</v>
      </c>
      <c r="EP3" s="43" t="s">
        <v>2078</v>
      </c>
      <c r="EQ3" t="s">
        <v>2141</v>
      </c>
      <c r="ER3" t="s">
        <v>2211</v>
      </c>
      <c r="ES3" s="43" t="s">
        <v>1011</v>
      </c>
      <c r="ET3" s="43" t="s">
        <v>1131</v>
      </c>
      <c r="EU3" s="43" t="s">
        <v>1189</v>
      </c>
      <c r="EV3" s="43" t="s">
        <v>1318</v>
      </c>
      <c r="EW3" s="43" t="s">
        <v>1401</v>
      </c>
      <c r="EX3" s="43" t="s">
        <v>1470</v>
      </c>
      <c r="EY3" t="s">
        <v>4251</v>
      </c>
      <c r="EZ3" t="s">
        <v>3719</v>
      </c>
      <c r="FA3" s="43" t="s">
        <v>1599</v>
      </c>
      <c r="FB3" s="43" t="s">
        <v>1697</v>
      </c>
      <c r="FC3" t="s">
        <v>4251</v>
      </c>
      <c r="FD3" s="43" t="s">
        <v>1761</v>
      </c>
      <c r="FE3" t="s">
        <v>1890</v>
      </c>
      <c r="FF3" t="s">
        <v>1984</v>
      </c>
      <c r="FG3" t="s">
        <v>3719</v>
      </c>
      <c r="FH3" t="s">
        <v>2055</v>
      </c>
      <c r="FI3" t="s">
        <v>2109</v>
      </c>
      <c r="FJ3" s="43" t="s">
        <v>1012</v>
      </c>
      <c r="FK3" s="43" t="s">
        <v>1144</v>
      </c>
      <c r="FL3" s="43" t="s">
        <v>1270</v>
      </c>
      <c r="FM3" s="43" t="s">
        <v>1402</v>
      </c>
      <c r="FN3" s="43" t="s">
        <v>1539</v>
      </c>
      <c r="FO3" s="43" t="s">
        <v>1671</v>
      </c>
      <c r="FP3" s="43" t="s">
        <v>1731</v>
      </c>
      <c r="FQ3" s="43" t="s">
        <v>1861</v>
      </c>
      <c r="FR3" s="43" t="s">
        <v>1913</v>
      </c>
      <c r="FS3" s="43" t="s">
        <v>2001</v>
      </c>
      <c r="FT3" s="43" t="s">
        <v>2056</v>
      </c>
      <c r="FU3" s="43" t="s">
        <v>2136</v>
      </c>
      <c r="FV3" s="43" t="s">
        <v>2205</v>
      </c>
      <c r="FW3" s="43" t="s">
        <v>2228</v>
      </c>
      <c r="FX3" s="43" t="s">
        <v>1013</v>
      </c>
      <c r="FY3" s="43" t="s">
        <v>1098</v>
      </c>
      <c r="FZ3" s="43" t="s">
        <v>1015</v>
      </c>
      <c r="GA3" s="43" t="s">
        <v>1320</v>
      </c>
      <c r="GB3" s="43" t="s">
        <v>1439</v>
      </c>
      <c r="GC3" s="43" t="s">
        <v>1491</v>
      </c>
      <c r="GD3" s="43" t="s">
        <v>1564</v>
      </c>
      <c r="GE3" s="43" t="s">
        <v>1633</v>
      </c>
      <c r="GF3" s="43" t="s">
        <v>1713</v>
      </c>
      <c r="GG3" s="44" t="s">
        <v>2353</v>
      </c>
      <c r="GH3" s="45" t="s">
        <v>2354</v>
      </c>
      <c r="GI3" s="45" t="s">
        <v>2355</v>
      </c>
      <c r="GJ3" t="s">
        <v>2356</v>
      </c>
      <c r="GK3" t="s">
        <v>2357</v>
      </c>
      <c r="GL3" t="s">
        <v>2358</v>
      </c>
      <c r="GM3" t="s">
        <v>2359</v>
      </c>
      <c r="GN3" t="s">
        <v>2360</v>
      </c>
      <c r="GO3" t="s">
        <v>2361</v>
      </c>
      <c r="GP3" t="s">
        <v>2362</v>
      </c>
      <c r="GQ3" t="s">
        <v>2363</v>
      </c>
      <c r="GR3" t="s">
        <v>2364</v>
      </c>
      <c r="GS3" t="s">
        <v>2365</v>
      </c>
      <c r="GT3" t="s">
        <v>2366</v>
      </c>
      <c r="GU3" t="s">
        <v>2367</v>
      </c>
      <c r="GV3" t="s">
        <v>2368</v>
      </c>
      <c r="GW3" t="s">
        <v>2369</v>
      </c>
      <c r="GX3" t="s">
        <v>2370</v>
      </c>
      <c r="GY3" t="s">
        <v>2371</v>
      </c>
      <c r="GZ3" t="s">
        <v>2372</v>
      </c>
      <c r="HA3" t="s">
        <v>2373</v>
      </c>
      <c r="HB3" t="s">
        <v>2374</v>
      </c>
      <c r="HC3" t="s">
        <v>2375</v>
      </c>
      <c r="HD3" t="s">
        <v>2376</v>
      </c>
      <c r="HE3" t="s">
        <v>2377</v>
      </c>
      <c r="HF3" t="s">
        <v>2378</v>
      </c>
      <c r="HG3" t="s">
        <v>2379</v>
      </c>
      <c r="HH3" t="s">
        <v>2380</v>
      </c>
      <c r="HI3" t="s">
        <v>2381</v>
      </c>
      <c r="HJ3" t="s">
        <v>2382</v>
      </c>
      <c r="HK3" t="s">
        <v>2383</v>
      </c>
      <c r="HL3" t="s">
        <v>2384</v>
      </c>
      <c r="HM3" t="s">
        <v>2385</v>
      </c>
      <c r="HN3" t="s">
        <v>2386</v>
      </c>
      <c r="HO3" t="s">
        <v>2387</v>
      </c>
      <c r="HP3" t="s">
        <v>2388</v>
      </c>
      <c r="HQ3" t="s">
        <v>2389</v>
      </c>
      <c r="HR3" t="s">
        <v>2390</v>
      </c>
      <c r="HS3" t="s">
        <v>2391</v>
      </c>
      <c r="HT3" t="s">
        <v>2392</v>
      </c>
      <c r="HU3" t="s">
        <v>2393</v>
      </c>
      <c r="HV3" t="s">
        <v>2394</v>
      </c>
      <c r="HW3" t="s">
        <v>2395</v>
      </c>
      <c r="HX3" t="s">
        <v>2396</v>
      </c>
      <c r="HY3" t="s">
        <v>2397</v>
      </c>
      <c r="HZ3" t="s">
        <v>2398</v>
      </c>
      <c r="IA3" t="s">
        <v>2399</v>
      </c>
      <c r="IB3" t="s">
        <v>2400</v>
      </c>
      <c r="IC3" t="s">
        <v>2401</v>
      </c>
      <c r="ID3" t="s">
        <v>2402</v>
      </c>
      <c r="IE3" t="s">
        <v>2403</v>
      </c>
      <c r="IF3" t="s">
        <v>2404</v>
      </c>
      <c r="IG3" t="s">
        <v>2405</v>
      </c>
      <c r="IH3" t="s">
        <v>2406</v>
      </c>
      <c r="II3" t="s">
        <v>2407</v>
      </c>
      <c r="IJ3" t="s">
        <v>2408</v>
      </c>
      <c r="IK3" t="s">
        <v>2409</v>
      </c>
      <c r="IL3" t="s">
        <v>2410</v>
      </c>
      <c r="IM3" t="s">
        <v>2411</v>
      </c>
      <c r="IN3" t="s">
        <v>2412</v>
      </c>
      <c r="IO3" t="s">
        <v>2413</v>
      </c>
      <c r="IP3" t="s">
        <v>2414</v>
      </c>
      <c r="IQ3" t="s">
        <v>2415</v>
      </c>
      <c r="IR3" s="43" t="s">
        <v>2416</v>
      </c>
      <c r="IS3" s="43" t="s">
        <v>2417</v>
      </c>
      <c r="IT3" s="43" t="s">
        <v>2418</v>
      </c>
      <c r="IU3" s="43" t="s">
        <v>2419</v>
      </c>
      <c r="IV3" s="43" t="s">
        <v>2420</v>
      </c>
      <c r="IW3" s="43" t="s">
        <v>2421</v>
      </c>
      <c r="IX3" s="43" t="s">
        <v>2422</v>
      </c>
      <c r="IY3" s="43" t="s">
        <v>1222</v>
      </c>
      <c r="IZ3" s="43" t="s">
        <v>2423</v>
      </c>
      <c r="JA3" s="43" t="s">
        <v>2424</v>
      </c>
      <c r="JB3" s="46" t="s">
        <v>2425</v>
      </c>
      <c r="JC3" s="46" t="s">
        <v>2426</v>
      </c>
      <c r="JD3" s="46" t="s">
        <v>2427</v>
      </c>
      <c r="JE3" s="46" t="s">
        <v>2428</v>
      </c>
      <c r="JF3" s="47" t="s">
        <v>2429</v>
      </c>
      <c r="JG3" s="46" t="s">
        <v>2430</v>
      </c>
      <c r="JH3" s="46" t="s">
        <v>2431</v>
      </c>
      <c r="JI3" s="46" t="s">
        <v>2432</v>
      </c>
      <c r="JJ3" s="46" t="s">
        <v>2433</v>
      </c>
      <c r="JK3" s="46" t="s">
        <v>2434</v>
      </c>
      <c r="JL3" s="46" t="s">
        <v>2435</v>
      </c>
      <c r="JM3" s="46" t="s">
        <v>2436</v>
      </c>
      <c r="JN3" s="46" t="s">
        <v>2437</v>
      </c>
      <c r="JO3" s="46" t="s">
        <v>2438</v>
      </c>
      <c r="JP3" s="46" t="s">
        <v>2439</v>
      </c>
      <c r="JQ3" s="46" t="s">
        <v>2440</v>
      </c>
      <c r="JR3" s="46" t="s">
        <v>2441</v>
      </c>
      <c r="JS3" s="43" t="s">
        <v>2442</v>
      </c>
      <c r="JT3" s="43" t="s">
        <v>1937</v>
      </c>
      <c r="JU3" s="43" t="s">
        <v>1937</v>
      </c>
      <c r="JV3" s="43" t="s">
        <v>2443</v>
      </c>
      <c r="JW3" s="43" t="s">
        <v>2444</v>
      </c>
      <c r="JX3" s="43" t="s">
        <v>2445</v>
      </c>
      <c r="JY3" s="43" t="s">
        <v>2446</v>
      </c>
      <c r="JZ3" s="43" t="s">
        <v>2447</v>
      </c>
      <c r="KA3" s="43" t="s">
        <v>2448</v>
      </c>
      <c r="KB3" s="43" t="s">
        <v>1937</v>
      </c>
      <c r="KC3" s="43" t="s">
        <v>2449</v>
      </c>
      <c r="KD3" s="43" t="s">
        <v>2085</v>
      </c>
      <c r="KE3" s="43" t="s">
        <v>2450</v>
      </c>
      <c r="KF3" s="43" t="s">
        <v>2451</v>
      </c>
      <c r="KG3" s="43" t="s">
        <v>2452</v>
      </c>
      <c r="KH3" s="43" t="s">
        <v>2453</v>
      </c>
      <c r="KI3" s="43" t="s">
        <v>2454</v>
      </c>
      <c r="KJ3" s="43" t="s">
        <v>2455</v>
      </c>
      <c r="KK3" s="43" t="s">
        <v>2456</v>
      </c>
      <c r="KL3" s="43" t="s">
        <v>2457</v>
      </c>
      <c r="KM3" s="43" t="s">
        <v>2458</v>
      </c>
      <c r="KN3" s="43" t="s">
        <v>2459</v>
      </c>
      <c r="KO3" s="43" t="s">
        <v>2460</v>
      </c>
      <c r="KP3" s="43" t="s">
        <v>2461</v>
      </c>
      <c r="KQ3" s="43" t="s">
        <v>2462</v>
      </c>
      <c r="KR3" s="43" t="s">
        <v>2463</v>
      </c>
      <c r="KS3" s="43" t="s">
        <v>2464</v>
      </c>
      <c r="KT3" s="43" t="s">
        <v>2465</v>
      </c>
      <c r="KU3" s="43" t="s">
        <v>2466</v>
      </c>
      <c r="KV3" s="43" t="s">
        <v>2467</v>
      </c>
      <c r="KW3" s="43" t="s">
        <v>2468</v>
      </c>
      <c r="KX3" s="43" t="s">
        <v>2469</v>
      </c>
      <c r="KY3" s="43" t="s">
        <v>2470</v>
      </c>
      <c r="KZ3" s="48" t="s">
        <v>2471</v>
      </c>
      <c r="LA3" s="43" t="s">
        <v>1464</v>
      </c>
      <c r="LB3" s="43" t="s">
        <v>2472</v>
      </c>
      <c r="LC3" s="43" t="s">
        <v>2473</v>
      </c>
      <c r="LD3" s="43" t="s">
        <v>2474</v>
      </c>
      <c r="LE3" s="43" t="s">
        <v>2475</v>
      </c>
      <c r="LF3" s="43" t="s">
        <v>2476</v>
      </c>
      <c r="LG3" s="43" t="s">
        <v>2477</v>
      </c>
      <c r="LH3" s="43" t="s">
        <v>2478</v>
      </c>
      <c r="LI3" s="43" t="s">
        <v>2479</v>
      </c>
      <c r="LJ3" s="43" t="s">
        <v>2480</v>
      </c>
      <c r="LK3" s="43" t="s">
        <v>2481</v>
      </c>
      <c r="LL3" s="43" t="s">
        <v>2482</v>
      </c>
      <c r="LM3" s="43" t="s">
        <v>2483</v>
      </c>
      <c r="LN3" s="43" t="s">
        <v>2484</v>
      </c>
      <c r="LO3" s="43" t="s">
        <v>2485</v>
      </c>
      <c r="LP3" s="43" t="s">
        <v>2486</v>
      </c>
      <c r="LQ3" s="43" t="s">
        <v>2487</v>
      </c>
      <c r="LR3" s="43" t="s">
        <v>2488</v>
      </c>
      <c r="LS3" s="43" t="s">
        <v>2489</v>
      </c>
      <c r="LT3" s="43" t="s">
        <v>2490</v>
      </c>
      <c r="LU3" s="43" t="s">
        <v>2491</v>
      </c>
      <c r="LV3" s="43" t="s">
        <v>2468</v>
      </c>
      <c r="LW3" s="43" t="s">
        <v>2492</v>
      </c>
      <c r="LX3" s="43" t="s">
        <v>2493</v>
      </c>
      <c r="LY3" s="43" t="s">
        <v>2494</v>
      </c>
      <c r="LZ3" s="43" t="s">
        <v>2495</v>
      </c>
      <c r="MA3" s="43" t="s">
        <v>2496</v>
      </c>
      <c r="MB3" s="43" t="s">
        <v>2497</v>
      </c>
      <c r="MC3" s="43" t="s">
        <v>2498</v>
      </c>
      <c r="MD3" s="43" t="s">
        <v>2499</v>
      </c>
      <c r="ME3" s="43" t="s">
        <v>2500</v>
      </c>
      <c r="MF3" s="43" t="s">
        <v>2501</v>
      </c>
      <c r="MG3" s="43" t="s">
        <v>2502</v>
      </c>
      <c r="MH3" s="43" t="s">
        <v>2503</v>
      </c>
      <c r="MI3" s="43" t="s">
        <v>2504</v>
      </c>
      <c r="MJ3" s="43" t="s">
        <v>2505</v>
      </c>
      <c r="MK3" s="43" t="s">
        <v>2506</v>
      </c>
      <c r="ML3" s="43" t="s">
        <v>2507</v>
      </c>
      <c r="MM3" s="43" t="s">
        <v>2508</v>
      </c>
      <c r="MN3" s="43" t="s">
        <v>2509</v>
      </c>
      <c r="MO3" s="43" t="s">
        <v>2510</v>
      </c>
      <c r="MP3" s="43" t="s">
        <v>2511</v>
      </c>
      <c r="MQ3" s="43" t="s">
        <v>2512</v>
      </c>
      <c r="MR3" s="43" t="s">
        <v>2513</v>
      </c>
      <c r="MS3" s="43" t="s">
        <v>2514</v>
      </c>
      <c r="MT3" s="43" t="s">
        <v>2515</v>
      </c>
      <c r="MU3" s="43" t="s">
        <v>2516</v>
      </c>
      <c r="MV3" s="43" t="s">
        <v>2517</v>
      </c>
      <c r="MW3" t="s">
        <v>4444</v>
      </c>
      <c r="MX3" t="s">
        <v>4451</v>
      </c>
      <c r="MY3" t="s">
        <v>4454</v>
      </c>
    </row>
    <row r="4" spans="1:363">
      <c r="A4" t="s">
        <v>4446</v>
      </c>
      <c r="B4" s="36" t="s">
        <v>4714</v>
      </c>
      <c r="C4" t="s">
        <v>1014</v>
      </c>
      <c r="D4" t="s">
        <v>1159</v>
      </c>
      <c r="E4" t="s">
        <v>1260</v>
      </c>
      <c r="F4" t="s">
        <v>1321</v>
      </c>
      <c r="G4" t="s">
        <v>1386</v>
      </c>
      <c r="H4" t="s">
        <v>1482</v>
      </c>
      <c r="I4" t="s">
        <v>1573</v>
      </c>
      <c r="J4" t="s">
        <v>1681</v>
      </c>
      <c r="K4" t="s">
        <v>1073</v>
      </c>
      <c r="L4" t="s">
        <v>1817</v>
      </c>
      <c r="M4" t="s">
        <v>1892</v>
      </c>
      <c r="N4" t="s">
        <v>1971</v>
      </c>
      <c r="O4" t="s">
        <v>2031</v>
      </c>
      <c r="P4" t="s">
        <v>2073</v>
      </c>
      <c r="Q4" t="s">
        <v>2111</v>
      </c>
      <c r="R4" t="s">
        <v>1821</v>
      </c>
      <c r="S4" t="s">
        <v>1015</v>
      </c>
      <c r="T4" t="s">
        <v>1016</v>
      </c>
      <c r="U4" t="s">
        <v>1017</v>
      </c>
      <c r="V4" t="s">
        <v>1193</v>
      </c>
      <c r="W4" t="s">
        <v>1296</v>
      </c>
      <c r="X4" t="s">
        <v>1418</v>
      </c>
      <c r="Y4" t="s">
        <v>1522</v>
      </c>
      <c r="Z4" t="s">
        <v>1584</v>
      </c>
      <c r="AA4" t="s">
        <v>1714</v>
      </c>
      <c r="AB4" t="s">
        <v>1845</v>
      </c>
      <c r="AC4" t="s">
        <v>1906</v>
      </c>
      <c r="AD4" t="s">
        <v>1018</v>
      </c>
      <c r="AE4" t="s">
        <v>1103</v>
      </c>
      <c r="AF4" t="s">
        <v>1206</v>
      </c>
      <c r="AH4" t="s">
        <v>1334</v>
      </c>
      <c r="AI4" t="s">
        <v>1380</v>
      </c>
      <c r="AJ4" t="s">
        <v>1464</v>
      </c>
      <c r="AK4" t="s">
        <v>1558</v>
      </c>
      <c r="AL4" t="s">
        <v>1656</v>
      </c>
      <c r="AM4" t="s">
        <v>1755</v>
      </c>
      <c r="AN4" t="s">
        <v>1837</v>
      </c>
      <c r="AO4" t="s">
        <v>1916</v>
      </c>
      <c r="AP4" t="s">
        <v>1995</v>
      </c>
      <c r="AQ4" t="s">
        <v>2038</v>
      </c>
      <c r="AR4" t="s">
        <v>1019</v>
      </c>
      <c r="AT4" t="s">
        <v>1104</v>
      </c>
      <c r="AU4" t="s">
        <v>1183</v>
      </c>
      <c r="AV4" s="43" t="s">
        <v>1325</v>
      </c>
      <c r="AW4" t="s">
        <v>1408</v>
      </c>
      <c r="AX4" t="s">
        <v>1475</v>
      </c>
      <c r="AY4" t="s">
        <v>1559</v>
      </c>
      <c r="AZ4" t="s">
        <v>1625</v>
      </c>
      <c r="BA4" t="s">
        <v>1692</v>
      </c>
      <c r="BB4" t="s">
        <v>1786</v>
      </c>
      <c r="BC4" t="s">
        <v>1015</v>
      </c>
      <c r="BD4" t="s">
        <v>1946</v>
      </c>
      <c r="BE4" t="s">
        <v>1996</v>
      </c>
      <c r="BF4" t="s">
        <v>2074</v>
      </c>
      <c r="BG4" t="s">
        <v>2145</v>
      </c>
      <c r="BH4" t="s">
        <v>2186</v>
      </c>
      <c r="BI4" t="s">
        <v>2216</v>
      </c>
      <c r="BJ4" t="s">
        <v>2263</v>
      </c>
      <c r="BL4" t="s">
        <v>2294</v>
      </c>
      <c r="BM4" t="s">
        <v>1020</v>
      </c>
      <c r="BN4" t="s">
        <v>1092</v>
      </c>
      <c r="BO4" t="s">
        <v>1253</v>
      </c>
      <c r="BP4" t="s">
        <v>1346</v>
      </c>
      <c r="BQ4" t="s">
        <v>1409</v>
      </c>
      <c r="BR4" t="s">
        <v>1476</v>
      </c>
      <c r="BS4" t="s">
        <v>1605</v>
      </c>
      <c r="BT4" t="s">
        <v>1726</v>
      </c>
      <c r="BU4" t="s">
        <v>1793</v>
      </c>
      <c r="BV4" t="s">
        <v>1865</v>
      </c>
      <c r="BW4" t="s">
        <v>1965</v>
      </c>
      <c r="BX4" t="s">
        <v>2065</v>
      </c>
      <c r="BY4" t="s">
        <v>2100</v>
      </c>
      <c r="BZ4" t="s">
        <v>2160</v>
      </c>
      <c r="CA4" t="s">
        <v>1021</v>
      </c>
      <c r="CB4" t="s">
        <v>1119</v>
      </c>
      <c r="CC4" t="s">
        <v>1230</v>
      </c>
      <c r="CD4" t="s">
        <v>1357</v>
      </c>
      <c r="CE4" t="s">
        <v>1422</v>
      </c>
      <c r="CF4" t="s">
        <v>1587</v>
      </c>
      <c r="CG4" t="s">
        <v>1718</v>
      </c>
      <c r="CH4" t="s">
        <v>1812</v>
      </c>
      <c r="CI4" t="s">
        <v>1909</v>
      </c>
      <c r="CQ4" t="s">
        <v>1186</v>
      </c>
      <c r="CX4" t="s">
        <v>1382</v>
      </c>
      <c r="DC4" s="43" t="s">
        <v>1022</v>
      </c>
      <c r="DD4" s="43" t="s">
        <v>1315</v>
      </c>
      <c r="DE4" s="43" t="s">
        <v>1497</v>
      </c>
      <c r="DF4" s="43" t="s">
        <v>1618</v>
      </c>
      <c r="DG4" s="43" t="s">
        <v>1804</v>
      </c>
      <c r="DH4" s="43" t="s">
        <v>1910</v>
      </c>
      <c r="DJ4" s="43" t="s">
        <v>2028</v>
      </c>
      <c r="DK4" s="43" t="s">
        <v>2083</v>
      </c>
      <c r="DL4" s="43" t="s">
        <v>2221</v>
      </c>
      <c r="DM4" s="43" t="s">
        <v>2278</v>
      </c>
      <c r="DN4" t="s">
        <v>2318</v>
      </c>
      <c r="DO4" s="43" t="s">
        <v>1023</v>
      </c>
      <c r="DP4" s="43" t="s">
        <v>1154</v>
      </c>
      <c r="DQ4" s="43" t="s">
        <v>1232</v>
      </c>
      <c r="DR4" s="43" t="s">
        <v>1359</v>
      </c>
      <c r="DS4" s="43" t="s">
        <v>1468</v>
      </c>
      <c r="DT4" s="43" t="s">
        <v>1537</v>
      </c>
      <c r="DU4" s="43" t="s">
        <v>1695</v>
      </c>
      <c r="DV4" s="43" t="s">
        <v>1832</v>
      </c>
      <c r="DW4" s="43" t="s">
        <v>1930</v>
      </c>
      <c r="DX4" s="43" t="s">
        <v>1998</v>
      </c>
      <c r="DY4" s="43" t="s">
        <v>2053</v>
      </c>
      <c r="DZ4" s="43" t="s">
        <v>2123</v>
      </c>
      <c r="EA4" s="43" t="s">
        <v>2208</v>
      </c>
      <c r="EB4" s="43" t="s">
        <v>2256</v>
      </c>
      <c r="EC4" s="43" t="s">
        <v>2282</v>
      </c>
      <c r="ED4" s="43" t="s">
        <v>2309</v>
      </c>
      <c r="EE4" t="s">
        <v>2328</v>
      </c>
      <c r="EF4" s="43" t="s">
        <v>1024</v>
      </c>
      <c r="EG4" s="43" t="s">
        <v>1083</v>
      </c>
      <c r="EH4" s="43" t="s">
        <v>1211</v>
      </c>
      <c r="EI4" s="43" t="s">
        <v>1425</v>
      </c>
      <c r="EJ4" s="43" t="s">
        <v>1518</v>
      </c>
      <c r="EK4" s="43" t="s">
        <v>1589</v>
      </c>
      <c r="EL4" s="43" t="s">
        <v>1702</v>
      </c>
      <c r="EM4" s="43" t="s">
        <v>1805</v>
      </c>
      <c r="EN4" s="43" t="s">
        <v>1904</v>
      </c>
      <c r="EO4" s="43" t="s">
        <v>2048</v>
      </c>
      <c r="EP4" s="43" t="s">
        <v>2085</v>
      </c>
      <c r="EQ4" t="s">
        <v>2148</v>
      </c>
      <c r="ER4" t="s">
        <v>2215</v>
      </c>
      <c r="ES4" s="43" t="s">
        <v>1025</v>
      </c>
      <c r="ET4" s="43" t="s">
        <v>1143</v>
      </c>
      <c r="EU4" s="43" t="s">
        <v>1200</v>
      </c>
      <c r="EV4" s="43" t="s">
        <v>1328</v>
      </c>
      <c r="EW4" s="43" t="s">
        <v>1414</v>
      </c>
      <c r="EX4" s="43" t="s">
        <v>1480</v>
      </c>
      <c r="FA4" s="43" t="s">
        <v>1610</v>
      </c>
      <c r="FB4" s="43" t="s">
        <v>1703</v>
      </c>
      <c r="FD4" s="43" t="s">
        <v>1771</v>
      </c>
      <c r="FE4" t="s">
        <v>1897</v>
      </c>
      <c r="FF4" t="s">
        <v>1993</v>
      </c>
      <c r="FH4" t="s">
        <v>2062</v>
      </c>
      <c r="FI4" t="s">
        <v>2117</v>
      </c>
      <c r="FJ4" s="43" t="s">
        <v>1026</v>
      </c>
      <c r="FK4" s="43" t="s">
        <v>1157</v>
      </c>
      <c r="FL4" s="43" t="s">
        <v>1282</v>
      </c>
      <c r="FM4" s="43" t="s">
        <v>1415</v>
      </c>
      <c r="FN4" s="43" t="s">
        <v>1548</v>
      </c>
      <c r="FO4" s="43" t="s">
        <v>1679</v>
      </c>
      <c r="FP4" s="43" t="s">
        <v>1740</v>
      </c>
      <c r="FQ4" s="43" t="s">
        <v>1871</v>
      </c>
      <c r="FR4" s="43" t="s">
        <v>1923</v>
      </c>
      <c r="FS4" s="43" t="s">
        <v>1141</v>
      </c>
      <c r="FT4" s="43" t="s">
        <v>2063</v>
      </c>
      <c r="FU4" s="43" t="s">
        <v>2143</v>
      </c>
      <c r="FV4" s="43" t="s">
        <v>2209</v>
      </c>
      <c r="FW4" s="43" t="s">
        <v>2233</v>
      </c>
      <c r="FX4" s="43" t="s">
        <v>1027</v>
      </c>
      <c r="FY4" s="43" t="s">
        <v>1111</v>
      </c>
      <c r="FZ4" s="43" t="s">
        <v>1202</v>
      </c>
      <c r="GA4" s="43" t="s">
        <v>1330</v>
      </c>
      <c r="GB4" s="43" t="s">
        <v>1448</v>
      </c>
      <c r="GC4" s="43" t="s">
        <v>1501</v>
      </c>
      <c r="GD4" s="43" t="s">
        <v>1572</v>
      </c>
      <c r="GE4" s="43" t="s">
        <v>1643</v>
      </c>
      <c r="GF4" s="43" t="s">
        <v>1722</v>
      </c>
      <c r="GG4" t="s">
        <v>2518</v>
      </c>
      <c r="GH4" s="45" t="s">
        <v>2519</v>
      </c>
      <c r="GI4" s="45" t="s">
        <v>2520</v>
      </c>
      <c r="GJ4" t="s">
        <v>2521</v>
      </c>
      <c r="GK4" t="s">
        <v>2522</v>
      </c>
      <c r="GL4" t="s">
        <v>2523</v>
      </c>
      <c r="GM4" t="s">
        <v>2524</v>
      </c>
      <c r="GN4" t="s">
        <v>2525</v>
      </c>
      <c r="GO4" t="s">
        <v>2526</v>
      </c>
      <c r="GP4" t="s">
        <v>2521</v>
      </c>
      <c r="GQ4" t="s">
        <v>2527</v>
      </c>
      <c r="GR4" t="s">
        <v>2528</v>
      </c>
      <c r="GS4" t="s">
        <v>2529</v>
      </c>
      <c r="GT4" t="s">
        <v>2530</v>
      </c>
      <c r="GU4" t="s">
        <v>2531</v>
      </c>
      <c r="GV4" t="s">
        <v>2532</v>
      </c>
      <c r="GW4" t="s">
        <v>2533</v>
      </c>
      <c r="GX4" t="s">
        <v>2534</v>
      </c>
      <c r="GY4" t="s">
        <v>2535</v>
      </c>
      <c r="GZ4" t="s">
        <v>2536</v>
      </c>
      <c r="HA4" t="s">
        <v>2537</v>
      </c>
      <c r="HB4" t="s">
        <v>2538</v>
      </c>
      <c r="HC4" t="s">
        <v>2539</v>
      </c>
      <c r="HD4" t="s">
        <v>2540</v>
      </c>
      <c r="HE4" t="s">
        <v>2541</v>
      </c>
      <c r="HF4" t="s">
        <v>2542</v>
      </c>
      <c r="HG4" t="s">
        <v>2543</v>
      </c>
      <c r="HH4" t="s">
        <v>2544</v>
      </c>
      <c r="HI4" t="s">
        <v>2375</v>
      </c>
      <c r="HJ4" t="s">
        <v>2545</v>
      </c>
      <c r="HK4" t="s">
        <v>2546</v>
      </c>
      <c r="HL4" t="s">
        <v>2547</v>
      </c>
      <c r="HM4" t="s">
        <v>2548</v>
      </c>
      <c r="HN4" t="s">
        <v>2549</v>
      </c>
      <c r="HO4" t="s">
        <v>2550</v>
      </c>
      <c r="HP4" t="s">
        <v>2551</v>
      </c>
      <c r="HQ4" t="s">
        <v>2552</v>
      </c>
      <c r="HR4" t="s">
        <v>2553</v>
      </c>
      <c r="HS4" t="s">
        <v>2554</v>
      </c>
      <c r="HT4" t="s">
        <v>2555</v>
      </c>
      <c r="HU4" t="s">
        <v>2556</v>
      </c>
      <c r="HV4" t="s">
        <v>2557</v>
      </c>
      <c r="HW4" t="s">
        <v>2558</v>
      </c>
      <c r="HX4" t="s">
        <v>2559</v>
      </c>
      <c r="HY4" t="s">
        <v>2560</v>
      </c>
      <c r="HZ4" t="s">
        <v>2561</v>
      </c>
      <c r="IA4" t="s">
        <v>2562</v>
      </c>
      <c r="IB4" t="s">
        <v>2563</v>
      </c>
      <c r="IC4" t="s">
        <v>2564</v>
      </c>
      <c r="ID4" t="s">
        <v>2565</v>
      </c>
      <c r="IE4" t="s">
        <v>2566</v>
      </c>
      <c r="IF4" t="s">
        <v>2567</v>
      </c>
      <c r="IG4" t="s">
        <v>2568</v>
      </c>
      <c r="IH4" t="s">
        <v>2569</v>
      </c>
      <c r="II4" t="s">
        <v>2570</v>
      </c>
      <c r="IJ4" t="s">
        <v>2571</v>
      </c>
      <c r="IK4" t="s">
        <v>2572</v>
      </c>
      <c r="IL4" t="s">
        <v>2573</v>
      </c>
      <c r="IM4" t="s">
        <v>2574</v>
      </c>
      <c r="IN4" t="s">
        <v>2575</v>
      </c>
      <c r="IO4" t="s">
        <v>2576</v>
      </c>
      <c r="IP4" t="s">
        <v>2577</v>
      </c>
      <c r="IQ4" t="s">
        <v>2578</v>
      </c>
      <c r="IR4" s="43" t="s">
        <v>2579</v>
      </c>
      <c r="IS4" s="43" t="s">
        <v>2580</v>
      </c>
      <c r="IT4" s="43" t="s">
        <v>2581</v>
      </c>
      <c r="IU4" s="43" t="s">
        <v>2582</v>
      </c>
      <c r="IV4" s="43" t="s">
        <v>2583</v>
      </c>
      <c r="IW4" s="43" t="s">
        <v>2584</v>
      </c>
      <c r="IX4" s="43" t="s">
        <v>2148</v>
      </c>
      <c r="IY4" s="43" t="s">
        <v>2585</v>
      </c>
      <c r="IZ4" s="43" t="s">
        <v>2586</v>
      </c>
      <c r="JA4" s="43" t="s">
        <v>2587</v>
      </c>
      <c r="JB4" s="46" t="s">
        <v>2588</v>
      </c>
      <c r="JC4" s="46" t="s">
        <v>2589</v>
      </c>
      <c r="JD4" s="46" t="s">
        <v>2590</v>
      </c>
      <c r="JE4" s="46" t="s">
        <v>2591</v>
      </c>
      <c r="JF4" s="47" t="s">
        <v>2592</v>
      </c>
      <c r="JG4" s="46" t="s">
        <v>2593</v>
      </c>
      <c r="JI4" s="46" t="s">
        <v>2594</v>
      </c>
      <c r="JJ4" s="46" t="s">
        <v>2595</v>
      </c>
      <c r="JK4" s="46" t="s">
        <v>2596</v>
      </c>
      <c r="JL4" s="46" t="s">
        <v>2597</v>
      </c>
      <c r="JM4" s="46" t="s">
        <v>2598</v>
      </c>
      <c r="JN4" s="46" t="s">
        <v>2599</v>
      </c>
      <c r="JO4" s="46" t="s">
        <v>2600</v>
      </c>
      <c r="JP4" s="46" t="s">
        <v>2601</v>
      </c>
      <c r="JQ4" s="46" t="s">
        <v>2602</v>
      </c>
      <c r="JR4" s="46" t="s">
        <v>2603</v>
      </c>
      <c r="JS4" s="43" t="s">
        <v>1937</v>
      </c>
      <c r="JT4" s="43" t="s">
        <v>2604</v>
      </c>
      <c r="JU4" s="43" t="s">
        <v>2605</v>
      </c>
      <c r="JV4" s="43" t="s">
        <v>2606</v>
      </c>
      <c r="JW4" s="43" t="s">
        <v>2607</v>
      </c>
      <c r="JX4" s="43" t="s">
        <v>2608</v>
      </c>
      <c r="JY4" s="43" t="s">
        <v>2609</v>
      </c>
      <c r="JZ4" s="43" t="s">
        <v>2610</v>
      </c>
      <c r="KA4" s="43" t="s">
        <v>2611</v>
      </c>
      <c r="KB4" s="43" t="s">
        <v>1630</v>
      </c>
      <c r="KC4" s="43" t="s">
        <v>2612</v>
      </c>
      <c r="KD4" s="43" t="s">
        <v>2613</v>
      </c>
      <c r="KE4" s="43" t="s">
        <v>2614</v>
      </c>
      <c r="KF4" s="43" t="s">
        <v>2615</v>
      </c>
      <c r="KG4" s="43" t="s">
        <v>2616</v>
      </c>
      <c r="KH4" s="43" t="s">
        <v>2617</v>
      </c>
      <c r="KI4" s="43" t="s">
        <v>2618</v>
      </c>
      <c r="KJ4" s="43" t="s">
        <v>2619</v>
      </c>
      <c r="KK4" s="43" t="s">
        <v>2620</v>
      </c>
      <c r="KL4" s="43" t="s">
        <v>2621</v>
      </c>
      <c r="KM4" s="43" t="s">
        <v>2622</v>
      </c>
      <c r="KN4" s="43" t="s">
        <v>2623</v>
      </c>
      <c r="KO4" s="43" t="s">
        <v>2624</v>
      </c>
      <c r="KP4" s="43" t="s">
        <v>2625</v>
      </c>
      <c r="KQ4" s="43" t="s">
        <v>2626</v>
      </c>
      <c r="KR4" s="43" t="s">
        <v>2627</v>
      </c>
      <c r="KS4" s="43" t="s">
        <v>2628</v>
      </c>
      <c r="KT4" s="43" t="s">
        <v>2629</v>
      </c>
      <c r="KU4" s="43" t="s">
        <v>2630</v>
      </c>
      <c r="KV4" s="43" t="s">
        <v>2631</v>
      </c>
      <c r="KW4" s="43" t="s">
        <v>2632</v>
      </c>
      <c r="KX4" s="43" t="s">
        <v>2633</v>
      </c>
      <c r="KY4" s="43" t="s">
        <v>2634</v>
      </c>
      <c r="KZ4" s="48" t="s">
        <v>4636</v>
      </c>
      <c r="LA4" s="43" t="s">
        <v>2635</v>
      </c>
      <c r="LB4" s="43" t="s">
        <v>2636</v>
      </c>
      <c r="LC4" s="43" t="s">
        <v>2637</v>
      </c>
      <c r="LD4" s="43" t="s">
        <v>2638</v>
      </c>
      <c r="LE4" s="43" t="s">
        <v>2639</v>
      </c>
      <c r="LF4" s="43" t="s">
        <v>2640</v>
      </c>
      <c r="LG4" s="43" t="s">
        <v>2641</v>
      </c>
      <c r="LH4" s="43" t="s">
        <v>2642</v>
      </c>
      <c r="LI4" s="43" t="s">
        <v>2643</v>
      </c>
      <c r="LJ4" s="43" t="s">
        <v>2644</v>
      </c>
      <c r="LK4" s="43" t="s">
        <v>2645</v>
      </c>
      <c r="LL4" s="43" t="s">
        <v>2646</v>
      </c>
      <c r="LM4" s="43" t="s">
        <v>2647</v>
      </c>
      <c r="LN4" s="43" t="s">
        <v>2648</v>
      </c>
      <c r="LO4" s="43" t="s">
        <v>2649</v>
      </c>
      <c r="LP4" s="43" t="s">
        <v>2650</v>
      </c>
      <c r="LQ4" s="43" t="s">
        <v>2651</v>
      </c>
      <c r="LR4" s="43" t="s">
        <v>2652</v>
      </c>
      <c r="LS4" s="43" t="s">
        <v>2653</v>
      </c>
      <c r="LT4" s="43" t="s">
        <v>2654</v>
      </c>
      <c r="LU4" s="43" t="s">
        <v>2655</v>
      </c>
      <c r="LV4" s="43" t="s">
        <v>2656</v>
      </c>
      <c r="LW4" s="43" t="s">
        <v>2657</v>
      </c>
      <c r="LX4" s="43" t="s">
        <v>2658</v>
      </c>
      <c r="LY4" s="43" t="s">
        <v>1345</v>
      </c>
      <c r="LZ4" s="43" t="s">
        <v>2659</v>
      </c>
      <c r="MA4" s="43" t="s">
        <v>2660</v>
      </c>
      <c r="MB4" s="43" t="s">
        <v>2661</v>
      </c>
      <c r="MC4" s="43" t="s">
        <v>2662</v>
      </c>
      <c r="MD4" s="43" t="s">
        <v>2663</v>
      </c>
      <c r="ME4" s="43" t="s">
        <v>2664</v>
      </c>
      <c r="MF4" s="43" t="s">
        <v>2665</v>
      </c>
      <c r="MG4" s="43" t="s">
        <v>2666</v>
      </c>
      <c r="MH4" s="43" t="s">
        <v>2667</v>
      </c>
      <c r="MI4" s="43" t="s">
        <v>2668</v>
      </c>
      <c r="MJ4" s="43" t="s">
        <v>2669</v>
      </c>
      <c r="MK4" s="43" t="s">
        <v>2670</v>
      </c>
      <c r="ML4" s="43" t="s">
        <v>2671</v>
      </c>
      <c r="MM4" s="43" t="s">
        <v>2672</v>
      </c>
      <c r="MN4" s="43" t="s">
        <v>2673</v>
      </c>
      <c r="MO4" s="43" t="s">
        <v>2674</v>
      </c>
      <c r="MP4" s="43" t="s">
        <v>2675</v>
      </c>
      <c r="MQ4" s="43" t="s">
        <v>2676</v>
      </c>
      <c r="MR4" s="43" t="s">
        <v>2677</v>
      </c>
      <c r="MS4" s="43" t="s">
        <v>2678</v>
      </c>
      <c r="MT4" s="43" t="s">
        <v>2679</v>
      </c>
      <c r="MU4" s="43" t="s">
        <v>2680</v>
      </c>
      <c r="MV4" s="43" t="s">
        <v>2681</v>
      </c>
      <c r="MW4" t="s">
        <v>4707</v>
      </c>
      <c r="MY4" t="s">
        <v>4455</v>
      </c>
    </row>
    <row r="5" spans="1:363">
      <c r="A5" t="s">
        <v>4649</v>
      </c>
      <c r="B5" s="37" t="s">
        <v>4716</v>
      </c>
      <c r="C5" t="s">
        <v>1028</v>
      </c>
      <c r="D5" t="s">
        <v>1169</v>
      </c>
      <c r="E5" t="s">
        <v>1272</v>
      </c>
      <c r="F5" t="s">
        <v>1331</v>
      </c>
      <c r="G5" t="s">
        <v>1393</v>
      </c>
      <c r="H5" t="s">
        <v>1492</v>
      </c>
      <c r="I5" t="s">
        <v>1583</v>
      </c>
      <c r="J5" t="s">
        <v>1690</v>
      </c>
      <c r="K5" t="s">
        <v>1742</v>
      </c>
      <c r="L5" t="s">
        <v>1826</v>
      </c>
      <c r="M5" t="s">
        <v>1898</v>
      </c>
      <c r="N5" t="s">
        <v>1978</v>
      </c>
      <c r="O5" t="s">
        <v>2037</v>
      </c>
      <c r="P5" t="s">
        <v>2081</v>
      </c>
      <c r="Q5" t="s">
        <v>2119</v>
      </c>
      <c r="R5" t="s">
        <v>2185</v>
      </c>
      <c r="S5" t="s">
        <v>1029</v>
      </c>
      <c r="T5" t="s">
        <v>1030</v>
      </c>
      <c r="U5" t="s">
        <v>1031</v>
      </c>
      <c r="V5" t="s">
        <v>1205</v>
      </c>
      <c r="W5" t="s">
        <v>1303</v>
      </c>
      <c r="X5" t="s">
        <v>1429</v>
      </c>
      <c r="Y5" t="s">
        <v>1533</v>
      </c>
      <c r="Z5" t="s">
        <v>1593</v>
      </c>
      <c r="AA5" t="s">
        <v>1724</v>
      </c>
      <c r="AB5" t="s">
        <v>1853</v>
      </c>
      <c r="AC5" t="s">
        <v>1915</v>
      </c>
      <c r="AD5" t="s">
        <v>1032</v>
      </c>
      <c r="AE5" t="s">
        <v>1116</v>
      </c>
      <c r="AF5" t="s">
        <v>1218</v>
      </c>
      <c r="AI5" t="s">
        <v>1388</v>
      </c>
      <c r="AJ5" t="s">
        <v>1474</v>
      </c>
      <c r="AK5" t="s">
        <v>1566</v>
      </c>
      <c r="AL5" t="s">
        <v>1666</v>
      </c>
      <c r="AM5" t="s">
        <v>1766</v>
      </c>
      <c r="AN5" t="s">
        <v>1846</v>
      </c>
      <c r="AO5" t="s">
        <v>1926</v>
      </c>
      <c r="AP5" t="s">
        <v>2003</v>
      </c>
      <c r="AQ5" t="s">
        <v>2044</v>
      </c>
      <c r="AR5" t="s">
        <v>1033</v>
      </c>
      <c r="AT5" t="s">
        <v>1117</v>
      </c>
      <c r="AU5" t="s">
        <v>1195</v>
      </c>
      <c r="AV5" s="43" t="s">
        <v>1335</v>
      </c>
      <c r="AW5" t="s">
        <v>1420</v>
      </c>
      <c r="AX5" t="s">
        <v>1484</v>
      </c>
      <c r="AY5" t="s">
        <v>1567</v>
      </c>
      <c r="AZ5" t="s">
        <v>1635</v>
      </c>
      <c r="BA5" t="s">
        <v>1699</v>
      </c>
      <c r="BB5" t="s">
        <v>1792</v>
      </c>
      <c r="BC5" t="s">
        <v>1881</v>
      </c>
      <c r="BD5" t="s">
        <v>1954</v>
      </c>
      <c r="BE5" t="s">
        <v>2004</v>
      </c>
      <c r="BF5" t="s">
        <v>2082</v>
      </c>
      <c r="BG5" t="s">
        <v>2152</v>
      </c>
      <c r="BH5" t="s">
        <v>2194</v>
      </c>
      <c r="BI5" t="s">
        <v>2220</v>
      </c>
      <c r="BJ5" t="s">
        <v>2267</v>
      </c>
      <c r="BL5" t="s">
        <v>1942</v>
      </c>
      <c r="BM5" t="s">
        <v>1034</v>
      </c>
      <c r="BN5" t="s">
        <v>1105</v>
      </c>
      <c r="BO5" t="s">
        <v>1264</v>
      </c>
      <c r="BP5" t="s">
        <v>1356</v>
      </c>
      <c r="BQ5" t="s">
        <v>1421</v>
      </c>
      <c r="BR5" t="s">
        <v>1485</v>
      </c>
      <c r="BS5" t="s">
        <v>1616</v>
      </c>
      <c r="BT5" t="s">
        <v>1735</v>
      </c>
      <c r="BU5" t="s">
        <v>1802</v>
      </c>
      <c r="BV5" t="s">
        <v>1874</v>
      </c>
      <c r="BW5" t="s">
        <v>1973</v>
      </c>
      <c r="BX5" t="s">
        <v>2069</v>
      </c>
      <c r="BY5" t="s">
        <v>2106</v>
      </c>
      <c r="BZ5" t="s">
        <v>2166</v>
      </c>
      <c r="CA5" t="s">
        <v>1035</v>
      </c>
      <c r="CB5" t="s">
        <v>1129</v>
      </c>
      <c r="CC5" t="s">
        <v>1242</v>
      </c>
      <c r="CD5" t="s">
        <v>1369</v>
      </c>
      <c r="CE5" t="s">
        <v>1433</v>
      </c>
      <c r="CF5" t="s">
        <v>1596</v>
      </c>
      <c r="CG5" t="s">
        <v>1727</v>
      </c>
      <c r="CH5" t="s">
        <v>1820</v>
      </c>
      <c r="CI5" t="s">
        <v>1918</v>
      </c>
      <c r="CQ5" t="s">
        <v>1197</v>
      </c>
      <c r="CX5" t="s">
        <v>1389</v>
      </c>
      <c r="DC5" s="43" t="s">
        <v>1036</v>
      </c>
      <c r="DD5" s="43" t="s">
        <v>1326</v>
      </c>
      <c r="DE5" s="43" t="s">
        <v>1507</v>
      </c>
      <c r="DF5" s="43" t="s">
        <v>1628</v>
      </c>
      <c r="DG5" s="43" t="s">
        <v>1813</v>
      </c>
      <c r="DH5" s="43" t="s">
        <v>1919</v>
      </c>
      <c r="DJ5" s="43" t="s">
        <v>2035</v>
      </c>
      <c r="DK5" s="43" t="s">
        <v>2089</v>
      </c>
      <c r="DL5" s="43" t="s">
        <v>2225</v>
      </c>
      <c r="DM5" s="43" t="s">
        <v>2281</v>
      </c>
      <c r="DN5" t="s">
        <v>2320</v>
      </c>
      <c r="DO5" s="43" t="s">
        <v>1037</v>
      </c>
      <c r="DP5" s="43" t="s">
        <v>1166</v>
      </c>
      <c r="DQ5" s="43" t="s">
        <v>1244</v>
      </c>
      <c r="DR5" s="43" t="s">
        <v>1372</v>
      </c>
      <c r="DS5" s="43" t="s">
        <v>1478</v>
      </c>
      <c r="DT5" s="43" t="s">
        <v>1546</v>
      </c>
      <c r="DU5" s="43" t="s">
        <v>1701</v>
      </c>
      <c r="DV5" s="43" t="s">
        <v>1841</v>
      </c>
      <c r="DW5" s="43" t="s">
        <v>1940</v>
      </c>
      <c r="DX5" s="43" t="s">
        <v>2007</v>
      </c>
      <c r="DY5" s="43" t="s">
        <v>2060</v>
      </c>
      <c r="DZ5" s="43" t="s">
        <v>2129</v>
      </c>
      <c r="EA5" s="43" t="s">
        <v>2210</v>
      </c>
      <c r="EB5" s="43" t="s">
        <v>2260</v>
      </c>
      <c r="EC5" s="43" t="s">
        <v>2284</v>
      </c>
      <c r="ED5" s="43" t="s">
        <v>2311</v>
      </c>
      <c r="EE5" t="s">
        <v>2330</v>
      </c>
      <c r="EF5" s="43" t="s">
        <v>1038</v>
      </c>
      <c r="EG5" s="43" t="s">
        <v>1095</v>
      </c>
      <c r="EH5" s="43" t="s">
        <v>1222</v>
      </c>
      <c r="EI5" s="43" t="s">
        <v>1436</v>
      </c>
      <c r="EJ5" s="43" t="s">
        <v>1529</v>
      </c>
      <c r="EK5" s="43" t="s">
        <v>1598</v>
      </c>
      <c r="EL5" s="43" t="s">
        <v>1711</v>
      </c>
      <c r="EM5" s="43" t="s">
        <v>1814</v>
      </c>
      <c r="EN5" s="43" t="s">
        <v>1911</v>
      </c>
      <c r="EO5" s="43" t="s">
        <v>2054</v>
      </c>
      <c r="EP5" s="43" t="s">
        <v>2091</v>
      </c>
      <c r="EQ5" t="s">
        <v>2156</v>
      </c>
      <c r="ER5" t="s">
        <v>2219</v>
      </c>
      <c r="ES5" s="43" t="s">
        <v>1039</v>
      </c>
      <c r="ET5" s="43" t="s">
        <v>1156</v>
      </c>
      <c r="EU5" s="43" t="s">
        <v>1212</v>
      </c>
      <c r="EV5" s="43" t="s">
        <v>1339</v>
      </c>
      <c r="EW5" s="43" t="s">
        <v>1426</v>
      </c>
      <c r="EX5" s="43" t="s">
        <v>1489</v>
      </c>
      <c r="FA5" s="43" t="s">
        <v>1621</v>
      </c>
      <c r="FB5" s="43" t="s">
        <v>1712</v>
      </c>
      <c r="FD5" s="43" t="s">
        <v>1780</v>
      </c>
      <c r="FE5" t="s">
        <v>1813</v>
      </c>
      <c r="FF5" t="s">
        <v>2000</v>
      </c>
      <c r="FH5" t="s">
        <v>2066</v>
      </c>
      <c r="FI5" t="s">
        <v>2125</v>
      </c>
      <c r="FJ5" s="43" t="s">
        <v>1040</v>
      </c>
      <c r="FK5" s="43" t="s">
        <v>1168</v>
      </c>
      <c r="FL5" s="43" t="s">
        <v>1293</v>
      </c>
      <c r="FM5" s="43" t="s">
        <v>1427</v>
      </c>
      <c r="FN5" s="43" t="s">
        <v>1557</v>
      </c>
      <c r="FO5" s="43" t="s">
        <v>1688</v>
      </c>
      <c r="FP5" s="43" t="s">
        <v>1751</v>
      </c>
      <c r="FQ5" s="43" t="s">
        <v>1878</v>
      </c>
      <c r="FR5" s="43" t="s">
        <v>1933</v>
      </c>
      <c r="FS5" s="43" t="s">
        <v>2017</v>
      </c>
      <c r="FT5" s="43" t="s">
        <v>2067</v>
      </c>
      <c r="FU5" s="43" t="s">
        <v>2150</v>
      </c>
      <c r="FV5" s="43" t="s">
        <v>2212</v>
      </c>
      <c r="FW5" s="43" t="s">
        <v>2237</v>
      </c>
      <c r="FX5" s="43" t="s">
        <v>1041</v>
      </c>
      <c r="FY5" s="43" t="s">
        <v>1122</v>
      </c>
      <c r="FZ5" s="43" t="s">
        <v>1214</v>
      </c>
      <c r="GA5" s="43" t="s">
        <v>1341</v>
      </c>
      <c r="GB5" s="43" t="s">
        <v>1454</v>
      </c>
      <c r="GC5" s="43" t="s">
        <v>1511</v>
      </c>
      <c r="GD5" s="43" t="s">
        <v>1582</v>
      </c>
      <c r="GE5" s="43" t="s">
        <v>1654</v>
      </c>
      <c r="GF5" s="43" t="s">
        <v>1732</v>
      </c>
      <c r="GG5" t="s">
        <v>2682</v>
      </c>
      <c r="GH5" s="45" t="s">
        <v>2683</v>
      </c>
      <c r="GI5" s="45" t="s">
        <v>2684</v>
      </c>
      <c r="GJ5" t="s">
        <v>2685</v>
      </c>
      <c r="GK5" t="s">
        <v>2686</v>
      </c>
      <c r="GL5" t="s">
        <v>2687</v>
      </c>
      <c r="GM5" t="s">
        <v>2688</v>
      </c>
      <c r="GN5" t="s">
        <v>2689</v>
      </c>
      <c r="GO5" t="s">
        <v>2690</v>
      </c>
      <c r="GP5" t="s">
        <v>2691</v>
      </c>
      <c r="GQ5" t="s">
        <v>2692</v>
      </c>
      <c r="GR5" t="s">
        <v>2693</v>
      </c>
      <c r="GS5" t="s">
        <v>2694</v>
      </c>
      <c r="GT5" t="s">
        <v>2695</v>
      </c>
      <c r="GU5" t="s">
        <v>2696</v>
      </c>
      <c r="GV5" t="s">
        <v>2697</v>
      </c>
      <c r="GW5" t="s">
        <v>2698</v>
      </c>
      <c r="GX5" t="s">
        <v>2699</v>
      </c>
      <c r="GY5" t="s">
        <v>2700</v>
      </c>
      <c r="GZ5" t="s">
        <v>2701</v>
      </c>
      <c r="HA5" t="s">
        <v>2702</v>
      </c>
      <c r="HC5" t="s">
        <v>2703</v>
      </c>
      <c r="HD5" t="s">
        <v>2704</v>
      </c>
      <c r="HE5" t="s">
        <v>2705</v>
      </c>
      <c r="HF5" t="s">
        <v>2706</v>
      </c>
      <c r="HG5" t="s">
        <v>2707</v>
      </c>
      <c r="HH5" t="s">
        <v>2708</v>
      </c>
      <c r="HI5" t="s">
        <v>2709</v>
      </c>
      <c r="HJ5" t="s">
        <v>2710</v>
      </c>
      <c r="HK5" t="s">
        <v>2711</v>
      </c>
      <c r="HL5" t="s">
        <v>2712</v>
      </c>
      <c r="HM5" t="s">
        <v>2713</v>
      </c>
      <c r="HN5" t="s">
        <v>2714</v>
      </c>
      <c r="HO5" t="s">
        <v>2715</v>
      </c>
      <c r="HP5" t="s">
        <v>2716</v>
      </c>
      <c r="HQ5" t="s">
        <v>2717</v>
      </c>
      <c r="HR5" t="s">
        <v>2718</v>
      </c>
      <c r="HS5" t="s">
        <v>2719</v>
      </c>
      <c r="HT5" t="s">
        <v>2720</v>
      </c>
      <c r="HU5" t="s">
        <v>2721</v>
      </c>
      <c r="HV5" t="s">
        <v>2722</v>
      </c>
      <c r="HW5" t="s">
        <v>2723</v>
      </c>
      <c r="HX5" t="s">
        <v>2724</v>
      </c>
      <c r="HY5" t="s">
        <v>2725</v>
      </c>
      <c r="HZ5" t="s">
        <v>2726</v>
      </c>
      <c r="IA5" t="s">
        <v>2727</v>
      </c>
      <c r="IB5" t="s">
        <v>2728</v>
      </c>
      <c r="IC5" t="s">
        <v>2729</v>
      </c>
      <c r="ID5" t="s">
        <v>2730</v>
      </c>
      <c r="IE5" t="s">
        <v>2731</v>
      </c>
      <c r="IF5" t="s">
        <v>2732</v>
      </c>
      <c r="IG5" t="s">
        <v>2733</v>
      </c>
      <c r="IH5" t="s">
        <v>2734</v>
      </c>
      <c r="II5" t="s">
        <v>2735</v>
      </c>
      <c r="IJ5" t="s">
        <v>2736</v>
      </c>
      <c r="IK5" t="s">
        <v>2737</v>
      </c>
      <c r="IL5" t="s">
        <v>2738</v>
      </c>
      <c r="IM5" t="s">
        <v>2739</v>
      </c>
      <c r="IN5" t="s">
        <v>2740</v>
      </c>
      <c r="IO5" t="s">
        <v>2741</v>
      </c>
      <c r="IP5" t="s">
        <v>2742</v>
      </c>
      <c r="IQ5" t="s">
        <v>2743</v>
      </c>
      <c r="IR5" s="43" t="s">
        <v>2744</v>
      </c>
      <c r="IS5" s="43" t="s">
        <v>2745</v>
      </c>
      <c r="IT5" s="43" t="s">
        <v>2746</v>
      </c>
      <c r="IU5" s="43" t="s">
        <v>2747</v>
      </c>
      <c r="IV5" s="43" t="s">
        <v>2748</v>
      </c>
      <c r="IW5" s="43" t="s">
        <v>2749</v>
      </c>
      <c r="IX5" s="43" t="s">
        <v>2076</v>
      </c>
      <c r="IY5" s="43" t="s">
        <v>2750</v>
      </c>
      <c r="IZ5" s="43" t="s">
        <v>2751</v>
      </c>
      <c r="JA5" s="43" t="s">
        <v>1711</v>
      </c>
      <c r="JB5" s="46" t="s">
        <v>2752</v>
      </c>
      <c r="JC5" s="46" t="s">
        <v>2753</v>
      </c>
      <c r="JD5" s="46" t="s">
        <v>2754</v>
      </c>
      <c r="JE5" s="46" t="s">
        <v>2755</v>
      </c>
      <c r="JF5" s="47" t="s">
        <v>2756</v>
      </c>
      <c r="JG5" s="46" t="s">
        <v>2757</v>
      </c>
      <c r="JI5" s="46" t="s">
        <v>2758</v>
      </c>
      <c r="JJ5" s="46" t="s">
        <v>2759</v>
      </c>
      <c r="JK5" s="46" t="s">
        <v>2760</v>
      </c>
      <c r="JL5" s="46" t="s">
        <v>2761</v>
      </c>
      <c r="JM5" s="46" t="s">
        <v>2762</v>
      </c>
      <c r="JN5" s="46" t="s">
        <v>2763</v>
      </c>
      <c r="JO5" s="46" t="s">
        <v>2764</v>
      </c>
      <c r="JP5" s="46" t="s">
        <v>2765</v>
      </c>
      <c r="JQ5" s="46" t="s">
        <v>2766</v>
      </c>
      <c r="JR5" s="46" t="s">
        <v>2767</v>
      </c>
      <c r="JS5" s="43" t="s">
        <v>2768</v>
      </c>
      <c r="JT5" s="43" t="s">
        <v>2769</v>
      </c>
      <c r="JU5" s="43" t="s">
        <v>1495</v>
      </c>
      <c r="JV5" s="43" t="s">
        <v>2770</v>
      </c>
      <c r="JW5" s="43" t="s">
        <v>2771</v>
      </c>
      <c r="JX5" s="43" t="s">
        <v>2772</v>
      </c>
      <c r="JY5" s="43" t="s">
        <v>2773</v>
      </c>
      <c r="JZ5" s="43" t="s">
        <v>2774</v>
      </c>
      <c r="KA5" s="43" t="s">
        <v>2775</v>
      </c>
      <c r="KB5" s="43" t="s">
        <v>2776</v>
      </c>
      <c r="KC5" s="43" t="s">
        <v>2777</v>
      </c>
      <c r="KD5" s="43" t="s">
        <v>2778</v>
      </c>
      <c r="KE5" s="43" t="s">
        <v>2779</v>
      </c>
      <c r="KF5" s="43" t="s">
        <v>2780</v>
      </c>
      <c r="KG5" s="43" t="s">
        <v>2781</v>
      </c>
      <c r="KH5" s="43" t="s">
        <v>2782</v>
      </c>
      <c r="KI5" s="43" t="s">
        <v>2783</v>
      </c>
      <c r="KJ5" s="43" t="s">
        <v>2784</v>
      </c>
      <c r="KK5" s="43" t="s">
        <v>2785</v>
      </c>
      <c r="KL5" s="43" t="s">
        <v>2786</v>
      </c>
      <c r="KM5" s="43" t="s">
        <v>2787</v>
      </c>
      <c r="KN5" s="43" t="s">
        <v>2788</v>
      </c>
      <c r="KO5" s="43" t="s">
        <v>2789</v>
      </c>
      <c r="KP5" s="43" t="s">
        <v>2790</v>
      </c>
      <c r="KQ5" s="43" t="s">
        <v>2791</v>
      </c>
      <c r="KR5" s="43" t="s">
        <v>2792</v>
      </c>
      <c r="KS5" s="43" t="s">
        <v>2602</v>
      </c>
      <c r="KT5" s="43" t="s">
        <v>2793</v>
      </c>
      <c r="KU5" s="43" t="s">
        <v>2794</v>
      </c>
      <c r="KV5" s="43" t="s">
        <v>1841</v>
      </c>
      <c r="KW5" s="43" t="s">
        <v>2795</v>
      </c>
      <c r="KX5" s="43" t="s">
        <v>2796</v>
      </c>
      <c r="KY5" s="43" t="s">
        <v>2797</v>
      </c>
      <c r="KZ5" s="48" t="s">
        <v>2798</v>
      </c>
      <c r="LA5" s="43" t="s">
        <v>2799</v>
      </c>
      <c r="LB5" s="43" t="s">
        <v>2800</v>
      </c>
      <c r="LC5" s="43" t="s">
        <v>2801</v>
      </c>
      <c r="LD5" s="43" t="s">
        <v>2802</v>
      </c>
      <c r="LE5" s="43" t="s">
        <v>2803</v>
      </c>
      <c r="LF5" s="43" t="s">
        <v>2804</v>
      </c>
      <c r="LG5" s="43" t="s">
        <v>2805</v>
      </c>
      <c r="LH5" s="43" t="s">
        <v>2806</v>
      </c>
      <c r="LI5" s="43" t="s">
        <v>2807</v>
      </c>
      <c r="LJ5" s="43" t="s">
        <v>2808</v>
      </c>
      <c r="LK5" s="43" t="s">
        <v>2809</v>
      </c>
      <c r="LL5" s="43" t="s">
        <v>2810</v>
      </c>
      <c r="LM5" s="43" t="s">
        <v>1684</v>
      </c>
      <c r="LN5" s="43" t="s">
        <v>2811</v>
      </c>
      <c r="LO5" s="43" t="s">
        <v>2812</v>
      </c>
      <c r="LP5" s="43" t="s">
        <v>2813</v>
      </c>
      <c r="LQ5" s="43" t="s">
        <v>2814</v>
      </c>
      <c r="LR5" s="43" t="s">
        <v>2815</v>
      </c>
      <c r="LS5" s="43" t="s">
        <v>2816</v>
      </c>
      <c r="LT5" s="43" t="s">
        <v>2817</v>
      </c>
      <c r="LU5" s="43" t="s">
        <v>2818</v>
      </c>
      <c r="LV5" s="43" t="s">
        <v>2819</v>
      </c>
      <c r="LW5" s="43" t="s">
        <v>2820</v>
      </c>
      <c r="LX5" s="43" t="s">
        <v>2821</v>
      </c>
      <c r="LY5" s="43" t="s">
        <v>2822</v>
      </c>
      <c r="LZ5" s="43" t="s">
        <v>2823</v>
      </c>
      <c r="MA5" s="43" t="s">
        <v>2824</v>
      </c>
      <c r="MB5" s="43" t="s">
        <v>2825</v>
      </c>
      <c r="MC5" s="43" t="s">
        <v>2826</v>
      </c>
      <c r="MD5" s="43" t="s">
        <v>2827</v>
      </c>
      <c r="ME5" s="43" t="s">
        <v>2828</v>
      </c>
      <c r="MF5" s="43" t="s">
        <v>2829</v>
      </c>
      <c r="MG5" s="43" t="s">
        <v>2830</v>
      </c>
      <c r="MH5" s="43" t="s">
        <v>2831</v>
      </c>
      <c r="MI5" s="43" t="s">
        <v>2832</v>
      </c>
      <c r="MJ5" s="43" t="s">
        <v>2833</v>
      </c>
      <c r="MK5" s="43" t="s">
        <v>2834</v>
      </c>
      <c r="ML5" s="43" t="s">
        <v>2835</v>
      </c>
      <c r="MM5" s="43" t="s">
        <v>2259</v>
      </c>
      <c r="MN5" s="43" t="s">
        <v>2836</v>
      </c>
      <c r="MO5" s="43" t="s">
        <v>2837</v>
      </c>
      <c r="MP5" s="43" t="s">
        <v>2838</v>
      </c>
      <c r="MQ5" s="43" t="s">
        <v>2839</v>
      </c>
      <c r="MR5" s="43" t="s">
        <v>2840</v>
      </c>
      <c r="MS5" s="43" t="s">
        <v>2841</v>
      </c>
      <c r="MT5" s="43" t="s">
        <v>2842</v>
      </c>
      <c r="MU5" s="43" t="s">
        <v>2843</v>
      </c>
      <c r="MV5" s="43" t="s">
        <v>2844</v>
      </c>
      <c r="MW5" t="s">
        <v>4448</v>
      </c>
      <c r="MY5" t="s">
        <v>4456</v>
      </c>
    </row>
    <row r="6" spans="1:363">
      <c r="A6" s="37" t="s">
        <v>4597</v>
      </c>
      <c r="B6" t="s">
        <v>4597</v>
      </c>
      <c r="C6" t="s">
        <v>1042</v>
      </c>
      <c r="D6" t="s">
        <v>1179</v>
      </c>
      <c r="E6" t="s">
        <v>1284</v>
      </c>
      <c r="F6" t="s">
        <v>1342</v>
      </c>
      <c r="G6" t="s">
        <v>1404</v>
      </c>
      <c r="H6" t="s">
        <v>1502</v>
      </c>
      <c r="I6" t="s">
        <v>1592</v>
      </c>
      <c r="J6" t="s">
        <v>1560</v>
      </c>
      <c r="K6" t="s">
        <v>1753</v>
      </c>
      <c r="L6" t="s">
        <v>1737</v>
      </c>
      <c r="M6" t="s">
        <v>1905</v>
      </c>
      <c r="N6" t="s">
        <v>1985</v>
      </c>
      <c r="O6" t="s">
        <v>2043</v>
      </c>
      <c r="P6" t="s">
        <v>2088</v>
      </c>
      <c r="Q6" t="s">
        <v>2126</v>
      </c>
      <c r="R6" t="s">
        <v>2193</v>
      </c>
      <c r="S6" t="s">
        <v>1043</v>
      </c>
      <c r="T6" t="s">
        <v>1044</v>
      </c>
      <c r="U6" t="s">
        <v>1045</v>
      </c>
      <c r="V6" t="s">
        <v>1217</v>
      </c>
      <c r="W6" t="s">
        <v>1312</v>
      </c>
      <c r="X6" t="s">
        <v>1441</v>
      </c>
      <c r="Y6" t="s">
        <v>1542</v>
      </c>
      <c r="Z6" t="s">
        <v>1603</v>
      </c>
      <c r="AA6" t="s">
        <v>1733</v>
      </c>
      <c r="AB6" t="s">
        <v>1862</v>
      </c>
      <c r="AC6" t="s">
        <v>1925</v>
      </c>
      <c r="AD6" t="s">
        <v>1046</v>
      </c>
      <c r="AE6" t="s">
        <v>1126</v>
      </c>
      <c r="AF6" t="s">
        <v>1228</v>
      </c>
      <c r="AI6" t="s">
        <v>1395</v>
      </c>
      <c r="AJ6" t="s">
        <v>1483</v>
      </c>
      <c r="AK6" t="s">
        <v>1575</v>
      </c>
      <c r="AL6" t="s">
        <v>1675</v>
      </c>
      <c r="AM6" t="s">
        <v>1776</v>
      </c>
      <c r="AN6" t="s">
        <v>1854</v>
      </c>
      <c r="AO6" t="s">
        <v>1936</v>
      </c>
      <c r="AP6" t="s">
        <v>2010</v>
      </c>
      <c r="AQ6" t="s">
        <v>2050</v>
      </c>
      <c r="AT6" t="s">
        <v>1127</v>
      </c>
      <c r="AU6" t="s">
        <v>1207</v>
      </c>
      <c r="AV6" s="43" t="s">
        <v>1345</v>
      </c>
      <c r="AW6" t="s">
        <v>1431</v>
      </c>
      <c r="AX6" t="s">
        <v>1494</v>
      </c>
      <c r="AY6" t="s">
        <v>1576</v>
      </c>
      <c r="AZ6" t="s">
        <v>1647</v>
      </c>
      <c r="BA6" t="s">
        <v>1707</v>
      </c>
      <c r="BB6" t="s">
        <v>1801</v>
      </c>
      <c r="BC6" t="s">
        <v>1887</v>
      </c>
      <c r="BD6" t="s">
        <v>1964</v>
      </c>
      <c r="BE6" t="s">
        <v>2011</v>
      </c>
      <c r="BF6" t="s">
        <v>1175</v>
      </c>
      <c r="BG6" t="s">
        <v>2159</v>
      </c>
      <c r="BH6" t="s">
        <v>2198</v>
      </c>
      <c r="BI6" t="s">
        <v>2224</v>
      </c>
      <c r="BJ6" t="s">
        <v>2270</v>
      </c>
      <c r="BM6" t="s">
        <v>1047</v>
      </c>
      <c r="BN6" t="s">
        <v>1118</v>
      </c>
      <c r="BO6" t="s">
        <v>1276</v>
      </c>
      <c r="BP6" t="s">
        <v>1368</v>
      </c>
      <c r="BQ6" t="s">
        <v>1432</v>
      </c>
      <c r="BR6" t="s">
        <v>1495</v>
      </c>
      <c r="BS6" t="s">
        <v>1626</v>
      </c>
      <c r="BT6" t="s">
        <v>1746</v>
      </c>
      <c r="BU6" t="s">
        <v>1811</v>
      </c>
      <c r="BV6" t="s">
        <v>1882</v>
      </c>
      <c r="BW6" t="s">
        <v>1980</v>
      </c>
      <c r="BX6" t="s">
        <v>2075</v>
      </c>
      <c r="BY6" t="s">
        <v>2113</v>
      </c>
      <c r="BZ6" t="s">
        <v>2172</v>
      </c>
      <c r="CA6" t="s">
        <v>1048</v>
      </c>
      <c r="CB6" t="s">
        <v>1139</v>
      </c>
      <c r="CC6" t="s">
        <v>1254</v>
      </c>
      <c r="CD6" t="s">
        <v>1381</v>
      </c>
      <c r="CE6" t="s">
        <v>1444</v>
      </c>
      <c r="CF6" t="s">
        <v>1606</v>
      </c>
      <c r="CG6" t="s">
        <v>1736</v>
      </c>
      <c r="CH6" t="s">
        <v>1830</v>
      </c>
      <c r="CI6" t="s">
        <v>1928</v>
      </c>
      <c r="CQ6" t="s">
        <v>1209</v>
      </c>
      <c r="CX6" t="s">
        <v>1398</v>
      </c>
      <c r="DC6" s="43" t="s">
        <v>1049</v>
      </c>
      <c r="DD6" s="43" t="s">
        <v>1337</v>
      </c>
      <c r="DE6" s="43" t="s">
        <v>1517</v>
      </c>
      <c r="DF6" s="43" t="s">
        <v>1638</v>
      </c>
      <c r="DG6" s="43" t="s">
        <v>1821</v>
      </c>
      <c r="DH6" s="43" t="s">
        <v>1929</v>
      </c>
      <c r="DJ6" s="43" t="s">
        <v>2041</v>
      </c>
      <c r="DK6" s="43" t="s">
        <v>2096</v>
      </c>
      <c r="DL6" s="43" t="s">
        <v>2230</v>
      </c>
      <c r="DM6" s="43" t="s">
        <v>2283</v>
      </c>
      <c r="DN6" t="s">
        <v>2322</v>
      </c>
      <c r="DO6" s="43" t="s">
        <v>1050</v>
      </c>
      <c r="DP6" s="43" t="s">
        <v>1177</v>
      </c>
      <c r="DQ6" s="43" t="s">
        <v>1256</v>
      </c>
      <c r="DR6" s="43" t="s">
        <v>1154</v>
      </c>
      <c r="DS6" s="43" t="s">
        <v>1488</v>
      </c>
      <c r="DT6" s="43" t="s">
        <v>1555</v>
      </c>
      <c r="DU6" s="43" t="s">
        <v>1710</v>
      </c>
      <c r="DV6" s="43" t="s">
        <v>1849</v>
      </c>
      <c r="DW6" s="43" t="s">
        <v>1949</v>
      </c>
      <c r="DX6" s="43" t="s">
        <v>2014</v>
      </c>
      <c r="DY6" s="43" t="s">
        <v>1712</v>
      </c>
      <c r="DZ6" s="43" t="s">
        <v>2134</v>
      </c>
      <c r="EA6" s="43" t="s">
        <v>2214</v>
      </c>
      <c r="EB6" s="43" t="s">
        <v>2265</v>
      </c>
      <c r="EC6" s="43" t="s">
        <v>2286</v>
      </c>
      <c r="ED6" s="43" t="s">
        <v>2313</v>
      </c>
      <c r="EE6" t="s">
        <v>2332</v>
      </c>
      <c r="EG6" s="43" t="s">
        <v>1109</v>
      </c>
      <c r="EH6" s="43" t="s">
        <v>1233</v>
      </c>
      <c r="EI6" s="43" t="s">
        <v>1446</v>
      </c>
      <c r="EJ6" s="43" t="s">
        <v>1538</v>
      </c>
      <c r="EK6" s="43" t="s">
        <v>1609</v>
      </c>
      <c r="EL6" s="43" t="s">
        <v>1721</v>
      </c>
      <c r="EM6" s="43" t="s">
        <v>1823</v>
      </c>
      <c r="EN6" s="43" t="s">
        <v>1921</v>
      </c>
      <c r="EO6" s="43" t="s">
        <v>2061</v>
      </c>
      <c r="EP6" s="43" t="s">
        <v>2098</v>
      </c>
      <c r="EQ6" t="s">
        <v>2163</v>
      </c>
      <c r="ER6" t="s">
        <v>2223</v>
      </c>
      <c r="ES6" s="43" t="s">
        <v>1051</v>
      </c>
      <c r="EU6" s="43" t="s">
        <v>1223</v>
      </c>
      <c r="EV6" s="43" t="s">
        <v>1350</v>
      </c>
      <c r="EW6" s="43" t="s">
        <v>1437</v>
      </c>
      <c r="EX6" s="43" t="s">
        <v>1499</v>
      </c>
      <c r="FA6" s="43" t="s">
        <v>1631</v>
      </c>
      <c r="FD6" s="43" t="s">
        <v>1788</v>
      </c>
      <c r="FE6" t="s">
        <v>1912</v>
      </c>
      <c r="FF6" t="s">
        <v>2009</v>
      </c>
      <c r="FH6" t="s">
        <v>2071</v>
      </c>
      <c r="FI6" t="s">
        <v>2130</v>
      </c>
      <c r="FJ6" s="43" t="s">
        <v>1052</v>
      </c>
      <c r="FK6" s="43" t="s">
        <v>1178</v>
      </c>
      <c r="FL6" s="43" t="s">
        <v>1301</v>
      </c>
      <c r="FM6" s="43" t="s">
        <v>1438</v>
      </c>
      <c r="FN6" s="43" t="s">
        <v>1563</v>
      </c>
      <c r="FO6" s="43" t="s">
        <v>1698</v>
      </c>
      <c r="FP6" s="43" t="s">
        <v>1762</v>
      </c>
      <c r="FQ6" s="43" t="s">
        <v>1885</v>
      </c>
      <c r="FR6" s="43" t="s">
        <v>1943</v>
      </c>
      <c r="FS6" s="43" t="s">
        <v>2024</v>
      </c>
      <c r="FT6" s="43" t="s">
        <v>2072</v>
      </c>
      <c r="FU6" s="43" t="s">
        <v>2158</v>
      </c>
      <c r="FV6" s="43" t="s">
        <v>1238</v>
      </c>
      <c r="FW6" s="43" t="s">
        <v>2242</v>
      </c>
      <c r="FX6" s="43" t="s">
        <v>1053</v>
      </c>
      <c r="FY6" s="43" t="s">
        <v>1132</v>
      </c>
      <c r="FZ6" s="43" t="s">
        <v>1225</v>
      </c>
      <c r="GA6" s="43" t="s">
        <v>1352</v>
      </c>
      <c r="GB6" s="43" t="s">
        <v>1462</v>
      </c>
      <c r="GC6" s="43" t="s">
        <v>1520</v>
      </c>
      <c r="GD6" s="43" t="s">
        <v>1591</v>
      </c>
      <c r="GE6" s="43" t="s">
        <v>1664</v>
      </c>
      <c r="GF6" s="43" t="s">
        <v>1741</v>
      </c>
      <c r="GG6" t="s">
        <v>2845</v>
      </c>
      <c r="GH6" s="45" t="s">
        <v>2846</v>
      </c>
      <c r="GI6" s="45" t="s">
        <v>2847</v>
      </c>
      <c r="GJ6" t="s">
        <v>2848</v>
      </c>
      <c r="GK6" t="s">
        <v>2849</v>
      </c>
      <c r="GL6" t="s">
        <v>2850</v>
      </c>
      <c r="GM6" t="s">
        <v>2851</v>
      </c>
      <c r="GN6" t="s">
        <v>2852</v>
      </c>
      <c r="GO6" t="s">
        <v>2853</v>
      </c>
      <c r="GP6" t="s">
        <v>2854</v>
      </c>
      <c r="GQ6" t="s">
        <v>2855</v>
      </c>
      <c r="GR6" t="s">
        <v>2856</v>
      </c>
      <c r="GS6" t="s">
        <v>2857</v>
      </c>
      <c r="GT6" t="s">
        <v>2858</v>
      </c>
      <c r="GU6" t="s">
        <v>2859</v>
      </c>
      <c r="GV6" t="s">
        <v>2860</v>
      </c>
      <c r="GW6" t="s">
        <v>2861</v>
      </c>
      <c r="GX6" t="s">
        <v>2862</v>
      </c>
      <c r="GY6" t="s">
        <v>2863</v>
      </c>
      <c r="GZ6" t="s">
        <v>2864</v>
      </c>
      <c r="HA6" t="s">
        <v>2865</v>
      </c>
      <c r="HC6" t="s">
        <v>2866</v>
      </c>
      <c r="HE6" t="s">
        <v>2867</v>
      </c>
      <c r="HF6" t="s">
        <v>2868</v>
      </c>
      <c r="HG6" t="s">
        <v>2869</v>
      </c>
      <c r="HH6" t="s">
        <v>2870</v>
      </c>
      <c r="HI6" t="s">
        <v>2871</v>
      </c>
      <c r="HJ6" t="s">
        <v>2872</v>
      </c>
      <c r="HK6" t="s">
        <v>2873</v>
      </c>
      <c r="HL6" t="s">
        <v>2874</v>
      </c>
      <c r="HM6" t="s">
        <v>2875</v>
      </c>
      <c r="HN6" t="s">
        <v>2876</v>
      </c>
      <c r="HO6" t="s">
        <v>2877</v>
      </c>
      <c r="HP6" t="s">
        <v>2878</v>
      </c>
      <c r="HQ6" t="s">
        <v>2879</v>
      </c>
      <c r="HR6" t="s">
        <v>2880</v>
      </c>
      <c r="HT6" t="s">
        <v>2881</v>
      </c>
      <c r="HU6" t="s">
        <v>2882</v>
      </c>
      <c r="HV6" t="s">
        <v>2883</v>
      </c>
      <c r="HW6" t="s">
        <v>2884</v>
      </c>
      <c r="HX6" t="s">
        <v>2885</v>
      </c>
      <c r="HY6" t="s">
        <v>2886</v>
      </c>
      <c r="HZ6" t="s">
        <v>2887</v>
      </c>
      <c r="IA6" t="s">
        <v>2888</v>
      </c>
      <c r="IC6" t="s">
        <v>2889</v>
      </c>
      <c r="ID6" t="s">
        <v>2890</v>
      </c>
      <c r="IE6" t="s">
        <v>2891</v>
      </c>
      <c r="IG6" t="s">
        <v>2892</v>
      </c>
      <c r="IH6" t="s">
        <v>2893</v>
      </c>
      <c r="IJ6" t="s">
        <v>2894</v>
      </c>
      <c r="IK6" t="s">
        <v>2895</v>
      </c>
      <c r="IL6" t="s">
        <v>2896</v>
      </c>
      <c r="IM6" t="s">
        <v>2897</v>
      </c>
      <c r="IN6" t="s">
        <v>2898</v>
      </c>
      <c r="IO6" t="s">
        <v>2899</v>
      </c>
      <c r="IP6" t="s">
        <v>2900</v>
      </c>
      <c r="IQ6" t="s">
        <v>2901</v>
      </c>
      <c r="IR6" s="43" t="s">
        <v>2902</v>
      </c>
      <c r="IS6" s="43" t="s">
        <v>2903</v>
      </c>
      <c r="IT6" s="43" t="s">
        <v>2904</v>
      </c>
      <c r="IU6" s="43" t="s">
        <v>2905</v>
      </c>
      <c r="IV6" s="43" t="s">
        <v>2906</v>
      </c>
      <c r="IW6" s="43" t="s">
        <v>1071</v>
      </c>
      <c r="IX6" s="43" t="s">
        <v>2907</v>
      </c>
      <c r="IY6" s="43" t="s">
        <v>2908</v>
      </c>
      <c r="IZ6" s="43" t="s">
        <v>2909</v>
      </c>
      <c r="JA6" s="43" t="s">
        <v>1832</v>
      </c>
      <c r="JB6" s="46" t="s">
        <v>2910</v>
      </c>
      <c r="JC6" s="46" t="s">
        <v>2911</v>
      </c>
      <c r="JD6" s="46" t="s">
        <v>2912</v>
      </c>
      <c r="JE6" s="46" t="s">
        <v>2913</v>
      </c>
      <c r="JF6" s="47" t="s">
        <v>1533</v>
      </c>
      <c r="JG6" s="46" t="s">
        <v>2914</v>
      </c>
      <c r="JI6" s="46" t="s">
        <v>2915</v>
      </c>
      <c r="JJ6" s="46" t="s">
        <v>2916</v>
      </c>
      <c r="JK6" s="46" t="s">
        <v>2917</v>
      </c>
      <c r="JM6" s="46" t="s">
        <v>2918</v>
      </c>
      <c r="JN6" s="46" t="s">
        <v>2919</v>
      </c>
      <c r="JP6" s="46" t="s">
        <v>2920</v>
      </c>
      <c r="JQ6" s="46" t="s">
        <v>2921</v>
      </c>
      <c r="JR6" s="46" t="s">
        <v>2922</v>
      </c>
      <c r="JS6" s="43" t="s">
        <v>1630</v>
      </c>
      <c r="JT6" s="43" t="s">
        <v>2923</v>
      </c>
      <c r="JU6" s="43" t="s">
        <v>2924</v>
      </c>
      <c r="JV6" s="43" t="s">
        <v>2925</v>
      </c>
      <c r="JW6" s="43" t="s">
        <v>2926</v>
      </c>
      <c r="JX6" s="43" t="s">
        <v>2927</v>
      </c>
      <c r="JY6" s="43" t="s">
        <v>2928</v>
      </c>
      <c r="JZ6" s="43" t="s">
        <v>2929</v>
      </c>
      <c r="KA6" s="43" t="s">
        <v>2930</v>
      </c>
      <c r="KB6" s="43" t="s">
        <v>2931</v>
      </c>
      <c r="KC6" s="43" t="s">
        <v>2911</v>
      </c>
      <c r="KD6" s="43" t="s">
        <v>2932</v>
      </c>
      <c r="KE6" s="43" t="s">
        <v>2933</v>
      </c>
      <c r="KF6" s="43" t="s">
        <v>2934</v>
      </c>
      <c r="KG6" s="43" t="s">
        <v>2935</v>
      </c>
      <c r="KH6" s="43" t="s">
        <v>2936</v>
      </c>
      <c r="KI6" s="43" t="s">
        <v>2937</v>
      </c>
      <c r="KJ6" s="43" t="s">
        <v>2938</v>
      </c>
      <c r="KK6" s="43" t="s">
        <v>2939</v>
      </c>
      <c r="KL6" s="43" t="s">
        <v>2940</v>
      </c>
      <c r="KM6" s="43" t="s">
        <v>2941</v>
      </c>
      <c r="KN6" s="43" t="s">
        <v>1420</v>
      </c>
      <c r="KO6" s="43" t="s">
        <v>2942</v>
      </c>
      <c r="KP6" s="43" t="s">
        <v>2943</v>
      </c>
      <c r="KQ6" s="43" t="s">
        <v>2944</v>
      </c>
      <c r="KR6" s="43" t="s">
        <v>2945</v>
      </c>
      <c r="KS6" s="43" t="s">
        <v>1150</v>
      </c>
      <c r="KT6" s="43" t="s">
        <v>2946</v>
      </c>
      <c r="KU6" s="43" t="s">
        <v>2947</v>
      </c>
      <c r="KV6" s="43" t="s">
        <v>2948</v>
      </c>
      <c r="KW6" s="43" t="s">
        <v>2949</v>
      </c>
      <c r="KX6" s="43" t="s">
        <v>2179</v>
      </c>
      <c r="KZ6" s="48" t="s">
        <v>2950</v>
      </c>
      <c r="LA6" s="43" t="s">
        <v>2951</v>
      </c>
      <c r="LB6" s="43" t="s">
        <v>2952</v>
      </c>
      <c r="LC6" s="43" t="s">
        <v>2953</v>
      </c>
      <c r="LD6" s="43" t="s">
        <v>2954</v>
      </c>
      <c r="LE6" s="43" t="s">
        <v>2955</v>
      </c>
      <c r="LF6" s="43" t="s">
        <v>2956</v>
      </c>
      <c r="LG6" s="43" t="s">
        <v>2957</v>
      </c>
      <c r="LH6" s="43" t="s">
        <v>2958</v>
      </c>
      <c r="LI6" s="43" t="s">
        <v>2959</v>
      </c>
      <c r="LJ6" s="43" t="s">
        <v>2960</v>
      </c>
      <c r="LK6" s="43" t="s">
        <v>2961</v>
      </c>
      <c r="LL6" s="43" t="s">
        <v>2962</v>
      </c>
      <c r="LN6" s="43" t="s">
        <v>2963</v>
      </c>
      <c r="LO6" s="43" t="s">
        <v>2964</v>
      </c>
      <c r="LP6" s="43" t="s">
        <v>2965</v>
      </c>
      <c r="LQ6" s="43" t="s">
        <v>2966</v>
      </c>
      <c r="LR6" s="43" t="s">
        <v>2967</v>
      </c>
      <c r="LS6" s="43" t="s">
        <v>2968</v>
      </c>
      <c r="LU6" s="43" t="s">
        <v>2969</v>
      </c>
      <c r="LV6" s="43" t="s">
        <v>2970</v>
      </c>
      <c r="LW6" s="43" t="s">
        <v>2971</v>
      </c>
      <c r="LX6" s="43" t="s">
        <v>2972</v>
      </c>
      <c r="LY6" s="43" t="s">
        <v>2973</v>
      </c>
      <c r="MA6" s="43" t="s">
        <v>2974</v>
      </c>
      <c r="MB6" s="43" t="s">
        <v>2975</v>
      </c>
      <c r="MC6" s="43" t="s">
        <v>2976</v>
      </c>
      <c r="MD6" s="43" t="s">
        <v>2977</v>
      </c>
      <c r="ME6" s="43" t="s">
        <v>2978</v>
      </c>
      <c r="MF6" s="43" t="s">
        <v>2979</v>
      </c>
      <c r="MG6" s="43" t="s">
        <v>2980</v>
      </c>
      <c r="MH6" s="43" t="s">
        <v>2981</v>
      </c>
      <c r="MJ6" s="43" t="s">
        <v>2982</v>
      </c>
      <c r="MK6" s="43" t="s">
        <v>2983</v>
      </c>
      <c r="ML6" s="43" t="s">
        <v>2984</v>
      </c>
      <c r="MM6" s="43" t="s">
        <v>2985</v>
      </c>
      <c r="MN6" s="43" t="s">
        <v>2986</v>
      </c>
      <c r="MO6" s="43" t="s">
        <v>2987</v>
      </c>
      <c r="MP6" s="43" t="s">
        <v>2988</v>
      </c>
      <c r="MQ6" s="43" t="s">
        <v>2989</v>
      </c>
      <c r="MR6" s="43" t="s">
        <v>2990</v>
      </c>
      <c r="MS6" s="43" t="s">
        <v>2991</v>
      </c>
      <c r="MT6" s="43" t="s">
        <v>2992</v>
      </c>
      <c r="MU6" s="43" t="s">
        <v>2993</v>
      </c>
      <c r="MV6" s="43" t="s">
        <v>2994</v>
      </c>
      <c r="MW6" s="43"/>
      <c r="MY6" t="s">
        <v>4457</v>
      </c>
    </row>
    <row r="7" spans="1:363">
      <c r="A7" t="s">
        <v>992</v>
      </c>
      <c r="B7" t="s">
        <v>639</v>
      </c>
      <c r="C7" t="s">
        <v>1054</v>
      </c>
      <c r="D7" t="s">
        <v>1191</v>
      </c>
      <c r="G7" t="s">
        <v>1416</v>
      </c>
      <c r="H7" t="s">
        <v>1512</v>
      </c>
      <c r="I7" t="s">
        <v>1602</v>
      </c>
      <c r="K7" t="s">
        <v>1764</v>
      </c>
      <c r="L7" t="s">
        <v>1844</v>
      </c>
      <c r="M7" t="s">
        <v>1914</v>
      </c>
      <c r="N7" t="s">
        <v>1994</v>
      </c>
      <c r="O7" t="s">
        <v>2049</v>
      </c>
      <c r="Q7" t="s">
        <v>2131</v>
      </c>
      <c r="R7" t="s">
        <v>2197</v>
      </c>
      <c r="S7" t="s">
        <v>1055</v>
      </c>
      <c r="T7" t="s">
        <v>1056</v>
      </c>
      <c r="U7" t="s">
        <v>1057</v>
      </c>
      <c r="V7" t="s">
        <v>1227</v>
      </c>
      <c r="W7" t="s">
        <v>1323</v>
      </c>
      <c r="X7" t="s">
        <v>1432</v>
      </c>
      <c r="Y7" t="s">
        <v>1549</v>
      </c>
      <c r="Z7" t="s">
        <v>1613</v>
      </c>
      <c r="AA7" t="s">
        <v>1743</v>
      </c>
      <c r="AB7" t="s">
        <v>1872</v>
      </c>
      <c r="AC7" t="s">
        <v>1935</v>
      </c>
      <c r="AD7" t="s">
        <v>1058</v>
      </c>
      <c r="AE7" t="s">
        <v>1136</v>
      </c>
      <c r="AF7" t="s">
        <v>1239</v>
      </c>
      <c r="AI7" t="s">
        <v>1407</v>
      </c>
      <c r="AJ7" t="s">
        <v>1493</v>
      </c>
      <c r="AK7" t="s">
        <v>1585</v>
      </c>
      <c r="AL7" t="s">
        <v>1064</v>
      </c>
      <c r="AM7" t="s">
        <v>1785</v>
      </c>
      <c r="AN7" t="s">
        <v>1863</v>
      </c>
      <c r="AO7" t="s">
        <v>1945</v>
      </c>
      <c r="AQ7" t="s">
        <v>2057</v>
      </c>
      <c r="AT7" t="s">
        <v>1137</v>
      </c>
      <c r="AU7" t="s">
        <v>1219</v>
      </c>
      <c r="AV7" s="43" t="s">
        <v>1355</v>
      </c>
      <c r="AW7" t="s">
        <v>1442</v>
      </c>
      <c r="AX7" t="s">
        <v>1504</v>
      </c>
      <c r="AY7" t="s">
        <v>1586</v>
      </c>
      <c r="AZ7" t="s">
        <v>1657</v>
      </c>
      <c r="BA7" t="s">
        <v>1716</v>
      </c>
      <c r="BB7" t="s">
        <v>1810</v>
      </c>
      <c r="BC7" t="s">
        <v>1893</v>
      </c>
      <c r="BE7" t="s">
        <v>2018</v>
      </c>
      <c r="BF7" t="s">
        <v>2094</v>
      </c>
      <c r="BH7" t="s">
        <v>2202</v>
      </c>
      <c r="BI7" t="s">
        <v>2229</v>
      </c>
      <c r="BJ7" t="s">
        <v>2273</v>
      </c>
      <c r="BN7" t="s">
        <v>1128</v>
      </c>
      <c r="BO7" t="s">
        <v>1288</v>
      </c>
      <c r="BQ7" t="s">
        <v>1443</v>
      </c>
      <c r="BR7" t="s">
        <v>1505</v>
      </c>
      <c r="BS7" t="s">
        <v>1636</v>
      </c>
      <c r="BT7" t="s">
        <v>1756</v>
      </c>
      <c r="BU7" t="s">
        <v>1819</v>
      </c>
      <c r="BV7" t="s">
        <v>1888</v>
      </c>
      <c r="BW7" t="s">
        <v>1989</v>
      </c>
      <c r="BY7" t="s">
        <v>2121</v>
      </c>
      <c r="BZ7" t="s">
        <v>2179</v>
      </c>
      <c r="CA7" t="s">
        <v>1060</v>
      </c>
      <c r="CB7" t="s">
        <v>1152</v>
      </c>
      <c r="CC7" t="s">
        <v>1265</v>
      </c>
      <c r="CE7" t="s">
        <v>1450</v>
      </c>
      <c r="CF7" t="s">
        <v>1617</v>
      </c>
      <c r="CG7" t="s">
        <v>1747</v>
      </c>
      <c r="CH7" t="s">
        <v>1839</v>
      </c>
      <c r="CI7" t="s">
        <v>1938</v>
      </c>
      <c r="DC7" s="43" t="s">
        <v>1061</v>
      </c>
      <c r="DD7" s="43" t="s">
        <v>1348</v>
      </c>
      <c r="DE7" s="43" t="s">
        <v>1527</v>
      </c>
      <c r="DF7" s="43" t="s">
        <v>1650</v>
      </c>
      <c r="DG7" s="43" t="s">
        <v>1831</v>
      </c>
      <c r="DH7" s="43" t="s">
        <v>1939</v>
      </c>
      <c r="DJ7" s="43" t="s">
        <v>2046</v>
      </c>
      <c r="DK7" s="43" t="s">
        <v>2101</v>
      </c>
      <c r="DL7" s="43" t="s">
        <v>2234</v>
      </c>
      <c r="DM7" s="43" t="s">
        <v>2285</v>
      </c>
      <c r="DN7" t="s">
        <v>2324</v>
      </c>
      <c r="DO7" s="43" t="s">
        <v>1062</v>
      </c>
      <c r="DP7" s="43" t="s">
        <v>1188</v>
      </c>
      <c r="DQ7" s="43" t="s">
        <v>1267</v>
      </c>
      <c r="DR7" s="43" t="s">
        <v>1391</v>
      </c>
      <c r="DS7" s="43" t="s">
        <v>1498</v>
      </c>
      <c r="DT7" s="43" t="s">
        <v>1562</v>
      </c>
      <c r="DU7" s="43" t="s">
        <v>1720</v>
      </c>
      <c r="DV7" s="43" t="s">
        <v>1858</v>
      </c>
      <c r="DW7" s="43" t="s">
        <v>1958</v>
      </c>
      <c r="DX7" s="43" t="s">
        <v>2021</v>
      </c>
      <c r="DY7" s="43" t="s">
        <v>2070</v>
      </c>
      <c r="DZ7" s="43" t="s">
        <v>2140</v>
      </c>
      <c r="EA7" s="43" t="s">
        <v>2218</v>
      </c>
      <c r="EB7" s="43" t="s">
        <v>2254</v>
      </c>
      <c r="EC7" s="43" t="s">
        <v>2288</v>
      </c>
      <c r="ED7" s="43" t="s">
        <v>2314</v>
      </c>
      <c r="EE7" t="s">
        <v>2334</v>
      </c>
      <c r="EG7" s="43" t="s">
        <v>1121</v>
      </c>
      <c r="EH7" s="43" t="s">
        <v>1245</v>
      </c>
      <c r="EI7" s="43" t="s">
        <v>1452</v>
      </c>
      <c r="EJ7" s="43" t="s">
        <v>1547</v>
      </c>
      <c r="EK7" s="43" t="s">
        <v>1620</v>
      </c>
      <c r="EL7" s="43" t="s">
        <v>1730</v>
      </c>
      <c r="EM7" s="43" t="s">
        <v>1833</v>
      </c>
      <c r="EN7" s="43" t="s">
        <v>1931</v>
      </c>
      <c r="EP7" s="43" t="s">
        <v>2102</v>
      </c>
      <c r="EQ7" t="s">
        <v>2168</v>
      </c>
      <c r="ER7" t="s">
        <v>2227</v>
      </c>
      <c r="ES7" s="43" t="s">
        <v>1063</v>
      </c>
      <c r="EU7" s="43" t="s">
        <v>1234</v>
      </c>
      <c r="EV7" s="43" t="s">
        <v>1361</v>
      </c>
      <c r="EW7" s="43" t="s">
        <v>4243</v>
      </c>
      <c r="EX7" s="43" t="s">
        <v>1509</v>
      </c>
      <c r="FA7" s="43" t="s">
        <v>1641</v>
      </c>
      <c r="FD7" s="43" t="s">
        <v>1797</v>
      </c>
      <c r="FE7" t="s">
        <v>1922</v>
      </c>
      <c r="FF7" t="s">
        <v>2016</v>
      </c>
      <c r="FH7" t="s">
        <v>2079</v>
      </c>
      <c r="FI7" t="s">
        <v>2135</v>
      </c>
      <c r="FJ7" s="43" t="s">
        <v>1064</v>
      </c>
      <c r="FK7" s="43" t="s">
        <v>1190</v>
      </c>
      <c r="FL7" s="43" t="s">
        <v>1309</v>
      </c>
      <c r="FM7" s="43" t="s">
        <v>1447</v>
      </c>
      <c r="FN7" s="43" t="s">
        <v>1571</v>
      </c>
      <c r="FO7" s="43" t="s">
        <v>1704</v>
      </c>
      <c r="FP7" s="43" t="s">
        <v>1772</v>
      </c>
      <c r="FQ7" s="43" t="s">
        <v>1891</v>
      </c>
      <c r="FR7" s="43" t="s">
        <v>1952</v>
      </c>
      <c r="FS7" s="43" t="s">
        <v>2030</v>
      </c>
      <c r="FT7" s="43" t="s">
        <v>2080</v>
      </c>
      <c r="FU7" s="43" t="s">
        <v>2165</v>
      </c>
      <c r="FW7" s="43" t="s">
        <v>2246</v>
      </c>
      <c r="FX7" s="43" t="s">
        <v>1065</v>
      </c>
      <c r="FY7" s="43" t="s">
        <v>1145</v>
      </c>
      <c r="FZ7" s="43" t="s">
        <v>1236</v>
      </c>
      <c r="GA7" s="43" t="s">
        <v>1363</v>
      </c>
      <c r="GC7" s="43" t="s">
        <v>1531</v>
      </c>
      <c r="GD7" s="43" t="s">
        <v>1601</v>
      </c>
      <c r="GE7" s="43" t="s">
        <v>1672</v>
      </c>
      <c r="GF7" s="43" t="s">
        <v>1752</v>
      </c>
      <c r="GG7" t="s">
        <v>2995</v>
      </c>
      <c r="GH7" s="45" t="s">
        <v>2996</v>
      </c>
      <c r="GI7" s="45" t="s">
        <v>2997</v>
      </c>
      <c r="GJ7" t="s">
        <v>2998</v>
      </c>
      <c r="GK7" t="s">
        <v>2999</v>
      </c>
      <c r="GL7" t="s">
        <v>3000</v>
      </c>
      <c r="GM7" t="s">
        <v>3001</v>
      </c>
      <c r="GN7" t="s">
        <v>3002</v>
      </c>
      <c r="GO7" t="s">
        <v>3003</v>
      </c>
      <c r="GP7" t="s">
        <v>3004</v>
      </c>
      <c r="GQ7" t="s">
        <v>3005</v>
      </c>
      <c r="GR7" t="s">
        <v>3006</v>
      </c>
      <c r="GS7" t="s">
        <v>3007</v>
      </c>
      <c r="GT7" t="s">
        <v>3008</v>
      </c>
      <c r="GU7" t="s">
        <v>3009</v>
      </c>
      <c r="GV7" t="s">
        <v>3010</v>
      </c>
      <c r="GX7" t="s">
        <v>3011</v>
      </c>
      <c r="GY7" t="s">
        <v>3012</v>
      </c>
      <c r="GZ7" t="s">
        <v>3013</v>
      </c>
      <c r="HA7" t="s">
        <v>3014</v>
      </c>
      <c r="HC7" t="s">
        <v>3015</v>
      </c>
      <c r="HE7" t="s">
        <v>3016</v>
      </c>
      <c r="HF7" t="s">
        <v>3017</v>
      </c>
      <c r="HG7" t="s">
        <v>3018</v>
      </c>
      <c r="HH7" t="s">
        <v>3019</v>
      </c>
      <c r="HI7" t="s">
        <v>3020</v>
      </c>
      <c r="HJ7" t="s">
        <v>3021</v>
      </c>
      <c r="HK7" t="s">
        <v>3022</v>
      </c>
      <c r="HL7" t="s">
        <v>3023</v>
      </c>
      <c r="HM7" t="s">
        <v>3024</v>
      </c>
      <c r="HN7" t="s">
        <v>3025</v>
      </c>
      <c r="HP7" t="s">
        <v>3026</v>
      </c>
      <c r="HQ7" t="s">
        <v>3027</v>
      </c>
      <c r="HR7" t="s">
        <v>3028</v>
      </c>
      <c r="HT7" t="s">
        <v>3029</v>
      </c>
      <c r="HU7" t="s">
        <v>3030</v>
      </c>
      <c r="HV7" t="s">
        <v>3031</v>
      </c>
      <c r="HW7" t="s">
        <v>3032</v>
      </c>
      <c r="HX7" t="s">
        <v>3033</v>
      </c>
      <c r="HY7" t="s">
        <v>3034</v>
      </c>
      <c r="HZ7" t="s">
        <v>3035</v>
      </c>
      <c r="IA7" t="s">
        <v>3036</v>
      </c>
      <c r="IC7" t="s">
        <v>3037</v>
      </c>
      <c r="ID7" t="s">
        <v>3038</v>
      </c>
      <c r="IE7" t="s">
        <v>3039</v>
      </c>
      <c r="IG7" t="s">
        <v>3040</v>
      </c>
      <c r="IH7" t="s">
        <v>3041</v>
      </c>
      <c r="IJ7" t="s">
        <v>3042</v>
      </c>
      <c r="IL7" t="s">
        <v>3043</v>
      </c>
      <c r="IM7" t="s">
        <v>3044</v>
      </c>
      <c r="IN7" t="s">
        <v>3045</v>
      </c>
      <c r="IP7" t="s">
        <v>3046</v>
      </c>
      <c r="IQ7" t="s">
        <v>3047</v>
      </c>
      <c r="IR7" s="43" t="s">
        <v>3048</v>
      </c>
      <c r="IS7" s="43" t="s">
        <v>3049</v>
      </c>
      <c r="IT7" s="43" t="s">
        <v>3050</v>
      </c>
      <c r="IU7" s="43" t="s">
        <v>3051</v>
      </c>
      <c r="IW7" s="43" t="s">
        <v>3052</v>
      </c>
      <c r="IX7" s="43" t="s">
        <v>3053</v>
      </c>
      <c r="IY7" s="43" t="s">
        <v>3054</v>
      </c>
      <c r="IZ7" s="43" t="s">
        <v>3055</v>
      </c>
      <c r="JA7" s="43" t="s">
        <v>3056</v>
      </c>
      <c r="JB7" s="46" t="s">
        <v>1374</v>
      </c>
      <c r="JC7" s="46" t="s">
        <v>2297</v>
      </c>
      <c r="JE7" s="46" t="s">
        <v>3057</v>
      </c>
      <c r="JF7" s="47" t="s">
        <v>3058</v>
      </c>
      <c r="JG7" s="46" t="s">
        <v>3059</v>
      </c>
      <c r="JI7" s="46" t="s">
        <v>3060</v>
      </c>
      <c r="JJ7" s="46" t="s">
        <v>2761</v>
      </c>
      <c r="JK7" s="46" t="s">
        <v>3061</v>
      </c>
      <c r="JM7" s="46" t="s">
        <v>3062</v>
      </c>
      <c r="JN7" s="46" t="s">
        <v>3063</v>
      </c>
      <c r="JP7" s="46" t="s">
        <v>3064</v>
      </c>
      <c r="JQ7" s="46" t="s">
        <v>3065</v>
      </c>
      <c r="JR7" s="46" t="s">
        <v>3066</v>
      </c>
      <c r="JS7" s="43" t="s">
        <v>3067</v>
      </c>
      <c r="JT7" s="43" t="s">
        <v>2776</v>
      </c>
      <c r="JU7" s="43" t="s">
        <v>3068</v>
      </c>
      <c r="JV7" s="43" t="s">
        <v>1154</v>
      </c>
      <c r="JW7" s="43" t="s">
        <v>3069</v>
      </c>
      <c r="JX7" s="43" t="s">
        <v>3070</v>
      </c>
      <c r="JY7" s="43" t="s">
        <v>3071</v>
      </c>
      <c r="JZ7" s="43" t="s">
        <v>3072</v>
      </c>
      <c r="KA7" s="43" t="s">
        <v>3073</v>
      </c>
      <c r="KB7" s="43" t="s">
        <v>2339</v>
      </c>
      <c r="KC7" s="43" t="s">
        <v>3074</v>
      </c>
      <c r="KD7" s="43" t="s">
        <v>3075</v>
      </c>
      <c r="KE7" s="43" t="s">
        <v>3076</v>
      </c>
      <c r="KF7" s="43" t="s">
        <v>3077</v>
      </c>
      <c r="KG7" s="43" t="s">
        <v>1303</v>
      </c>
      <c r="KH7" s="43" t="s">
        <v>3078</v>
      </c>
      <c r="KI7" s="43" t="s">
        <v>3079</v>
      </c>
      <c r="KJ7" s="43" t="s">
        <v>2062</v>
      </c>
      <c r="KK7" s="43" t="s">
        <v>3080</v>
      </c>
      <c r="KL7" s="43" t="s">
        <v>2602</v>
      </c>
      <c r="KM7" s="43" t="s">
        <v>3081</v>
      </c>
      <c r="KN7" s="43" t="s">
        <v>3082</v>
      </c>
      <c r="KO7" s="43" t="s">
        <v>3083</v>
      </c>
      <c r="KP7" s="43" t="s">
        <v>3084</v>
      </c>
      <c r="KQ7" s="43" t="s">
        <v>3085</v>
      </c>
      <c r="KR7" s="43" t="s">
        <v>3086</v>
      </c>
      <c r="KS7" s="43" t="s">
        <v>3087</v>
      </c>
      <c r="KT7" s="43" t="s">
        <v>3088</v>
      </c>
      <c r="KU7" s="43" t="s">
        <v>3089</v>
      </c>
      <c r="KV7" s="43" t="s">
        <v>3090</v>
      </c>
      <c r="KW7" s="43" t="s">
        <v>3091</v>
      </c>
      <c r="KX7" s="43" t="s">
        <v>3092</v>
      </c>
      <c r="KZ7" s="48" t="s">
        <v>3093</v>
      </c>
      <c r="LA7" s="43" t="s">
        <v>3094</v>
      </c>
      <c r="LB7" s="43" t="s">
        <v>3095</v>
      </c>
      <c r="LC7" s="43" t="s">
        <v>3096</v>
      </c>
      <c r="LD7" s="43" t="s">
        <v>3097</v>
      </c>
      <c r="LE7" s="43" t="s">
        <v>3098</v>
      </c>
      <c r="LF7" s="43" t="s">
        <v>3099</v>
      </c>
      <c r="LG7" s="43" t="s">
        <v>3100</v>
      </c>
      <c r="LH7" s="43" t="s">
        <v>3101</v>
      </c>
      <c r="LI7" s="43" t="s">
        <v>3102</v>
      </c>
      <c r="LJ7" s="43" t="s">
        <v>3103</v>
      </c>
      <c r="LL7" s="43" t="s">
        <v>3104</v>
      </c>
      <c r="LN7" s="43" t="s">
        <v>3105</v>
      </c>
      <c r="LO7" s="43" t="s">
        <v>3106</v>
      </c>
      <c r="LQ7" s="43" t="s">
        <v>3107</v>
      </c>
      <c r="LS7" s="43" t="s">
        <v>3108</v>
      </c>
      <c r="LU7" s="43" t="s">
        <v>3109</v>
      </c>
      <c r="LV7" s="43" t="s">
        <v>3110</v>
      </c>
      <c r="LW7" s="43" t="s">
        <v>3111</v>
      </c>
      <c r="LX7" s="43" t="s">
        <v>3112</v>
      </c>
      <c r="LY7" s="43" t="s">
        <v>3113</v>
      </c>
      <c r="MA7" s="43" t="s">
        <v>3114</v>
      </c>
      <c r="MB7" s="43" t="s">
        <v>3115</v>
      </c>
      <c r="MC7" s="43" t="s">
        <v>3116</v>
      </c>
      <c r="MD7" s="43" t="s">
        <v>3117</v>
      </c>
      <c r="ME7" s="43"/>
      <c r="MF7" s="43" t="s">
        <v>3118</v>
      </c>
      <c r="MG7" s="43" t="s">
        <v>3119</v>
      </c>
      <c r="MH7" s="43" t="s">
        <v>3120</v>
      </c>
      <c r="MJ7" s="43" t="s">
        <v>3121</v>
      </c>
      <c r="MK7" s="43" t="s">
        <v>3122</v>
      </c>
      <c r="ML7" s="43" t="s">
        <v>3123</v>
      </c>
      <c r="MM7" s="43" t="s">
        <v>3124</v>
      </c>
      <c r="MN7" s="43" t="s">
        <v>3125</v>
      </c>
      <c r="MO7" s="43" t="s">
        <v>3126</v>
      </c>
      <c r="MP7" s="43" t="s">
        <v>3127</v>
      </c>
      <c r="MQ7" s="43" t="s">
        <v>1148</v>
      </c>
      <c r="MR7" s="43" t="s">
        <v>3128</v>
      </c>
      <c r="MS7" s="43" t="s">
        <v>3129</v>
      </c>
      <c r="MT7" s="43" t="s">
        <v>3130</v>
      </c>
      <c r="MU7" s="43" t="s">
        <v>3131</v>
      </c>
      <c r="MY7" t="s">
        <v>4458</v>
      </c>
    </row>
    <row r="8" spans="1:363">
      <c r="A8" t="s">
        <v>995</v>
      </c>
      <c r="B8" t="s">
        <v>642</v>
      </c>
      <c r="C8" t="s">
        <v>1066</v>
      </c>
      <c r="D8" t="s">
        <v>1203</v>
      </c>
      <c r="G8" t="s">
        <v>1428</v>
      </c>
      <c r="H8" t="s">
        <v>1521</v>
      </c>
      <c r="I8" t="s">
        <v>1612</v>
      </c>
      <c r="K8" t="s">
        <v>1774</v>
      </c>
      <c r="L8" t="s">
        <v>1852</v>
      </c>
      <c r="M8" t="s">
        <v>1924</v>
      </c>
      <c r="N8" t="s">
        <v>2002</v>
      </c>
      <c r="Q8" t="s">
        <v>2137</v>
      </c>
      <c r="R8" t="s">
        <v>2201</v>
      </c>
      <c r="S8" t="s">
        <v>1067</v>
      </c>
      <c r="T8" t="s">
        <v>1068</v>
      </c>
      <c r="U8" t="s">
        <v>1069</v>
      </c>
      <c r="V8" t="s">
        <v>1238</v>
      </c>
      <c r="W8" t="s">
        <v>1333</v>
      </c>
      <c r="X8" t="s">
        <v>1455</v>
      </c>
      <c r="Z8" t="s">
        <v>1624</v>
      </c>
      <c r="AA8" t="s">
        <v>1754</v>
      </c>
      <c r="AB8" t="s">
        <v>1879</v>
      </c>
      <c r="AC8" t="s">
        <v>1944</v>
      </c>
      <c r="AE8" t="s">
        <v>1150</v>
      </c>
      <c r="AF8" t="s">
        <v>1251</v>
      </c>
      <c r="AI8" t="s">
        <v>1419</v>
      </c>
      <c r="AJ8" t="s">
        <v>1503</v>
      </c>
      <c r="AK8" t="s">
        <v>1594</v>
      </c>
      <c r="AL8" t="s">
        <v>1691</v>
      </c>
      <c r="AM8" t="s">
        <v>1791</v>
      </c>
      <c r="AN8" t="s">
        <v>1873</v>
      </c>
      <c r="AO8" t="s">
        <v>1332</v>
      </c>
      <c r="AQ8" t="s">
        <v>2064</v>
      </c>
      <c r="AU8" t="s">
        <v>1229</v>
      </c>
      <c r="AV8" s="43" t="s">
        <v>1367</v>
      </c>
      <c r="AX8" t="s">
        <v>1514</v>
      </c>
      <c r="BA8" t="s">
        <v>1725</v>
      </c>
      <c r="BB8" t="s">
        <v>1818</v>
      </c>
      <c r="BC8" t="s">
        <v>1900</v>
      </c>
      <c r="BE8" t="s">
        <v>2026</v>
      </c>
      <c r="BF8" t="s">
        <v>1446</v>
      </c>
      <c r="BI8" t="s">
        <v>1690</v>
      </c>
      <c r="BJ8" t="s">
        <v>2275</v>
      </c>
      <c r="BN8" t="s">
        <v>1138</v>
      </c>
      <c r="BO8" t="s">
        <v>1297</v>
      </c>
      <c r="BR8" t="s">
        <v>1515</v>
      </c>
      <c r="BS8" t="s">
        <v>1648</v>
      </c>
      <c r="BU8" t="s">
        <v>1829</v>
      </c>
      <c r="BV8" t="s">
        <v>1894</v>
      </c>
      <c r="BW8" t="s">
        <v>1997</v>
      </c>
      <c r="BY8" t="s">
        <v>2127</v>
      </c>
      <c r="BZ8" t="s">
        <v>2187</v>
      </c>
      <c r="CA8" t="s">
        <v>1070</v>
      </c>
      <c r="CB8" t="s">
        <v>1164</v>
      </c>
      <c r="CC8" t="s">
        <v>1277</v>
      </c>
      <c r="CE8" t="s">
        <v>1457</v>
      </c>
      <c r="CF8" t="s">
        <v>1627</v>
      </c>
      <c r="CG8" t="s">
        <v>1757</v>
      </c>
      <c r="CH8" t="s">
        <v>1847</v>
      </c>
      <c r="CI8" t="s">
        <v>1947</v>
      </c>
      <c r="DC8" s="43" t="s">
        <v>1071</v>
      </c>
      <c r="DD8" s="43" t="s">
        <v>1358</v>
      </c>
      <c r="DE8" s="43" t="s">
        <v>1536</v>
      </c>
      <c r="DF8" s="43" t="s">
        <v>1660</v>
      </c>
      <c r="DG8" s="43" t="s">
        <v>1840</v>
      </c>
      <c r="DH8" s="43" t="s">
        <v>1948</v>
      </c>
      <c r="DJ8" s="43" t="s">
        <v>2052</v>
      </c>
      <c r="DK8" s="43" t="s">
        <v>2107</v>
      </c>
      <c r="DL8" s="43" t="s">
        <v>2239</v>
      </c>
      <c r="DM8" s="43" t="s">
        <v>2287</v>
      </c>
      <c r="DN8" t="s">
        <v>2325</v>
      </c>
      <c r="DO8" s="43" t="s">
        <v>1072</v>
      </c>
      <c r="DQ8" s="43" t="s">
        <v>1279</v>
      </c>
      <c r="DR8" s="43" t="s">
        <v>1400</v>
      </c>
      <c r="DT8" s="43" t="s">
        <v>1570</v>
      </c>
      <c r="DU8" s="43" t="s">
        <v>1729</v>
      </c>
      <c r="DV8" s="43" t="s">
        <v>1868</v>
      </c>
      <c r="DW8" s="43" t="s">
        <v>1968</v>
      </c>
      <c r="DX8" s="43" t="s">
        <v>2029</v>
      </c>
      <c r="DY8" s="43" t="s">
        <v>2077</v>
      </c>
      <c r="DZ8" s="43" t="s">
        <v>2147</v>
      </c>
      <c r="EA8" s="43" t="s">
        <v>2222</v>
      </c>
      <c r="EB8" s="43" t="s">
        <v>2271</v>
      </c>
      <c r="EC8" s="43" t="s">
        <v>2290</v>
      </c>
      <c r="ED8" s="43" t="s">
        <v>2315</v>
      </c>
      <c r="EE8" t="s">
        <v>2336</v>
      </c>
      <c r="EG8" s="43" t="s">
        <v>1130</v>
      </c>
      <c r="EH8" s="43" t="s">
        <v>1257</v>
      </c>
      <c r="EI8" s="43" t="s">
        <v>1460</v>
      </c>
      <c r="EJ8" s="43" t="s">
        <v>1556</v>
      </c>
      <c r="EK8" s="43" t="s">
        <v>1630</v>
      </c>
      <c r="EL8" s="43" t="s">
        <v>1739</v>
      </c>
      <c r="EM8" s="43" t="s">
        <v>1842</v>
      </c>
      <c r="EN8" s="43" t="s">
        <v>1941</v>
      </c>
      <c r="EP8" s="43" t="s">
        <v>2108</v>
      </c>
      <c r="EQ8" t="s">
        <v>2175</v>
      </c>
      <c r="ER8" t="s">
        <v>2232</v>
      </c>
      <c r="ES8" s="43" t="s">
        <v>1074</v>
      </c>
      <c r="EU8" s="43" t="s">
        <v>1246</v>
      </c>
      <c r="EV8" s="43" t="s">
        <v>1374</v>
      </c>
      <c r="EX8" s="43" t="s">
        <v>1519</v>
      </c>
      <c r="FA8" s="43" t="s">
        <v>1653</v>
      </c>
      <c r="FD8" s="43" t="s">
        <v>1806</v>
      </c>
      <c r="FE8" t="s">
        <v>1932</v>
      </c>
      <c r="FF8" t="s">
        <v>2023</v>
      </c>
      <c r="FH8" t="s">
        <v>2086</v>
      </c>
      <c r="FI8" t="s">
        <v>2142</v>
      </c>
      <c r="FJ8" s="43" t="s">
        <v>1075</v>
      </c>
      <c r="FK8" s="43" t="s">
        <v>1201</v>
      </c>
      <c r="FL8" s="43" t="s">
        <v>1319</v>
      </c>
      <c r="FM8" s="43" t="s">
        <v>1453</v>
      </c>
      <c r="FN8" s="43" t="s">
        <v>1581</v>
      </c>
      <c r="FP8" s="43" t="s">
        <v>1781</v>
      </c>
      <c r="FR8" s="43" t="s">
        <v>1961</v>
      </c>
      <c r="FS8" s="43" t="s">
        <v>2036</v>
      </c>
      <c r="FT8" s="43" t="s">
        <v>2087</v>
      </c>
      <c r="FU8" s="43" t="s">
        <v>2170</v>
      </c>
      <c r="FW8" s="43" t="s">
        <v>2250</v>
      </c>
      <c r="FY8" s="43" t="s">
        <v>1158</v>
      </c>
      <c r="FZ8" s="43" t="s">
        <v>1247</v>
      </c>
      <c r="GA8" s="43" t="s">
        <v>1376</v>
      </c>
      <c r="GC8" s="43" t="s">
        <v>1540</v>
      </c>
      <c r="GE8" s="43" t="s">
        <v>1680</v>
      </c>
      <c r="GF8" s="43" t="s">
        <v>1763</v>
      </c>
      <c r="GG8" t="s">
        <v>3132</v>
      </c>
      <c r="GH8" s="45" t="s">
        <v>3133</v>
      </c>
      <c r="GI8" s="45" t="s">
        <v>3134</v>
      </c>
      <c r="GJ8" t="s">
        <v>3135</v>
      </c>
      <c r="GK8" t="s">
        <v>3136</v>
      </c>
      <c r="GM8" t="s">
        <v>3137</v>
      </c>
      <c r="GN8" t="s">
        <v>3138</v>
      </c>
      <c r="GO8" t="s">
        <v>3139</v>
      </c>
      <c r="GP8" t="s">
        <v>3140</v>
      </c>
      <c r="GQ8" t="s">
        <v>3141</v>
      </c>
      <c r="GR8" t="s">
        <v>3142</v>
      </c>
      <c r="GS8" t="s">
        <v>3143</v>
      </c>
      <c r="GT8" t="s">
        <v>3144</v>
      </c>
      <c r="GU8" t="s">
        <v>3145</v>
      </c>
      <c r="GV8" t="s">
        <v>3146</v>
      </c>
      <c r="GX8" t="s">
        <v>3147</v>
      </c>
      <c r="GY8" t="s">
        <v>3148</v>
      </c>
      <c r="HA8" t="s">
        <v>3149</v>
      </c>
      <c r="HC8" t="s">
        <v>3150</v>
      </c>
      <c r="HE8" t="s">
        <v>3151</v>
      </c>
      <c r="HF8" t="s">
        <v>3152</v>
      </c>
      <c r="HG8" t="s">
        <v>3153</v>
      </c>
      <c r="HH8" t="s">
        <v>3154</v>
      </c>
      <c r="HI8" t="s">
        <v>3155</v>
      </c>
      <c r="HJ8" t="s">
        <v>3156</v>
      </c>
      <c r="HK8" t="s">
        <v>3157</v>
      </c>
      <c r="HL8" t="s">
        <v>3158</v>
      </c>
      <c r="HM8" t="s">
        <v>3159</v>
      </c>
      <c r="HN8" t="s">
        <v>3160</v>
      </c>
      <c r="HP8" t="s">
        <v>3161</v>
      </c>
      <c r="HQ8" t="s">
        <v>3162</v>
      </c>
      <c r="HR8" t="s">
        <v>3163</v>
      </c>
      <c r="HT8" t="s">
        <v>3164</v>
      </c>
      <c r="HU8" t="s">
        <v>3165</v>
      </c>
      <c r="HV8" t="s">
        <v>3166</v>
      </c>
      <c r="HW8" t="s">
        <v>3167</v>
      </c>
      <c r="HX8" t="s">
        <v>3168</v>
      </c>
      <c r="HY8" t="s">
        <v>3169</v>
      </c>
      <c r="HZ8" t="s">
        <v>3170</v>
      </c>
      <c r="IA8" t="s">
        <v>3171</v>
      </c>
      <c r="IC8" t="s">
        <v>3172</v>
      </c>
      <c r="ID8" t="s">
        <v>3173</v>
      </c>
      <c r="IH8" t="s">
        <v>3174</v>
      </c>
      <c r="IJ8" t="s">
        <v>3175</v>
      </c>
      <c r="IL8" t="s">
        <v>3176</v>
      </c>
      <c r="IP8" t="s">
        <v>3177</v>
      </c>
      <c r="IQ8" t="s">
        <v>3178</v>
      </c>
      <c r="IR8" s="43" t="s">
        <v>3179</v>
      </c>
      <c r="IS8" s="43" t="s">
        <v>3180</v>
      </c>
      <c r="IT8" s="43" t="s">
        <v>3181</v>
      </c>
      <c r="IU8" s="43" t="s">
        <v>3182</v>
      </c>
      <c r="IW8" s="43" t="s">
        <v>3183</v>
      </c>
      <c r="IX8" s="43" t="s">
        <v>3184</v>
      </c>
      <c r="IY8" s="43" t="s">
        <v>3185</v>
      </c>
      <c r="IZ8" s="43" t="s">
        <v>3186</v>
      </c>
      <c r="JA8" s="43" t="s">
        <v>3187</v>
      </c>
      <c r="JB8" s="46" t="s">
        <v>3188</v>
      </c>
      <c r="JC8" s="46" t="s">
        <v>1725</v>
      </c>
      <c r="JE8" s="46" t="s">
        <v>3189</v>
      </c>
      <c r="JF8" s="47" t="s">
        <v>3190</v>
      </c>
      <c r="JG8" s="46" t="s">
        <v>3191</v>
      </c>
      <c r="JI8" s="46" t="s">
        <v>3192</v>
      </c>
      <c r="JJ8" s="46" t="s">
        <v>3193</v>
      </c>
      <c r="JK8" s="46" t="s">
        <v>3194</v>
      </c>
      <c r="JN8" s="46" t="s">
        <v>3195</v>
      </c>
      <c r="JP8" s="46" t="s">
        <v>3196</v>
      </c>
      <c r="JR8" s="46" t="s">
        <v>3197</v>
      </c>
      <c r="JS8" s="43" t="s">
        <v>3198</v>
      </c>
      <c r="JT8" s="43" t="s">
        <v>3199</v>
      </c>
      <c r="JU8" s="43" t="s">
        <v>3200</v>
      </c>
      <c r="JV8" s="43" t="s">
        <v>3201</v>
      </c>
      <c r="JW8" s="43" t="s">
        <v>3202</v>
      </c>
      <c r="JX8" s="43" t="s">
        <v>3203</v>
      </c>
      <c r="JY8" s="43" t="s">
        <v>3204</v>
      </c>
      <c r="JZ8" s="43" t="s">
        <v>3205</v>
      </c>
      <c r="KA8" s="43" t="s">
        <v>3206</v>
      </c>
      <c r="KC8" s="43" t="s">
        <v>3207</v>
      </c>
      <c r="KD8" s="43" t="s">
        <v>1229</v>
      </c>
      <c r="KE8" s="43" t="s">
        <v>1064</v>
      </c>
      <c r="KG8" s="43" t="s">
        <v>3208</v>
      </c>
      <c r="KH8" s="43" t="s">
        <v>3209</v>
      </c>
      <c r="KI8" s="43" t="s">
        <v>3210</v>
      </c>
      <c r="KJ8" s="43" t="s">
        <v>3211</v>
      </c>
      <c r="KK8" s="43" t="s">
        <v>3212</v>
      </c>
      <c r="KL8" s="43" t="s">
        <v>3213</v>
      </c>
      <c r="KM8" s="43" t="s">
        <v>3214</v>
      </c>
      <c r="KN8" s="43" t="s">
        <v>3215</v>
      </c>
      <c r="KO8" s="43" t="s">
        <v>3216</v>
      </c>
      <c r="KP8" s="43" t="s">
        <v>3217</v>
      </c>
      <c r="KQ8" s="43" t="s">
        <v>3218</v>
      </c>
      <c r="KR8" s="43" t="s">
        <v>3219</v>
      </c>
      <c r="KV8" s="43" t="s">
        <v>3220</v>
      </c>
      <c r="KW8" s="43" t="s">
        <v>3221</v>
      </c>
      <c r="KX8" s="43" t="s">
        <v>3222</v>
      </c>
      <c r="KZ8" s="48" t="s">
        <v>2759</v>
      </c>
      <c r="LA8" s="43" t="s">
        <v>3223</v>
      </c>
      <c r="LB8" s="43" t="s">
        <v>3224</v>
      </c>
      <c r="LC8" s="43" t="s">
        <v>3225</v>
      </c>
      <c r="LD8" s="43" t="s">
        <v>3226</v>
      </c>
      <c r="LE8" s="43" t="s">
        <v>3227</v>
      </c>
      <c r="LF8" s="43" t="s">
        <v>3228</v>
      </c>
      <c r="LG8" s="43" t="s">
        <v>3229</v>
      </c>
      <c r="LH8" s="43" t="s">
        <v>3230</v>
      </c>
      <c r="LI8" s="43" t="s">
        <v>3231</v>
      </c>
      <c r="LJ8" s="43" t="s">
        <v>3232</v>
      </c>
      <c r="LL8" s="43" t="s">
        <v>3233</v>
      </c>
      <c r="LN8" s="43" t="s">
        <v>3234</v>
      </c>
      <c r="LO8" s="43" t="s">
        <v>3235</v>
      </c>
      <c r="LQ8" s="43" t="s">
        <v>3236</v>
      </c>
      <c r="LS8" s="43" t="s">
        <v>3237</v>
      </c>
      <c r="LU8" s="43" t="s">
        <v>3238</v>
      </c>
      <c r="LW8" s="43" t="s">
        <v>3239</v>
      </c>
      <c r="LX8" s="43" t="s">
        <v>3240</v>
      </c>
      <c r="MA8" s="43" t="s">
        <v>3241</v>
      </c>
      <c r="MB8" s="43" t="s">
        <v>3242</v>
      </c>
      <c r="MD8" s="43" t="s">
        <v>3243</v>
      </c>
      <c r="MF8" s="43" t="s">
        <v>3244</v>
      </c>
      <c r="MG8" s="43" t="s">
        <v>3245</v>
      </c>
      <c r="MH8" s="43" t="s">
        <v>3246</v>
      </c>
      <c r="MJ8" s="43" t="s">
        <v>3247</v>
      </c>
      <c r="MK8" s="43" t="s">
        <v>3248</v>
      </c>
      <c r="ML8" s="43" t="s">
        <v>3249</v>
      </c>
      <c r="MN8" s="43" t="s">
        <v>3250</v>
      </c>
      <c r="MO8" s="43" t="s">
        <v>3251</v>
      </c>
      <c r="MP8" s="43" t="s">
        <v>3252</v>
      </c>
      <c r="MQ8" s="43" t="s">
        <v>3253</v>
      </c>
      <c r="MR8" s="47" t="s">
        <v>2004</v>
      </c>
      <c r="MS8" s="43" t="s">
        <v>3254</v>
      </c>
      <c r="MT8" s="43" t="s">
        <v>3255</v>
      </c>
      <c r="MU8" s="43" t="s">
        <v>3256</v>
      </c>
      <c r="MY8" t="s">
        <v>4459</v>
      </c>
    </row>
    <row r="9" spans="1:363">
      <c r="A9" t="s">
        <v>995</v>
      </c>
      <c r="B9" t="s">
        <v>670</v>
      </c>
      <c r="C9" t="s">
        <v>1076</v>
      </c>
      <c r="D9" t="s">
        <v>1215</v>
      </c>
      <c r="G9" t="s">
        <v>1440</v>
      </c>
      <c r="H9" t="s">
        <v>1532</v>
      </c>
      <c r="I9" t="s">
        <v>1623</v>
      </c>
      <c r="K9" t="s">
        <v>1783</v>
      </c>
      <c r="L9" t="s">
        <v>1266</v>
      </c>
      <c r="M9" t="s">
        <v>1934</v>
      </c>
      <c r="Q9" t="s">
        <v>2144</v>
      </c>
      <c r="R9" t="s">
        <v>2206</v>
      </c>
      <c r="S9" t="s">
        <v>1077</v>
      </c>
      <c r="T9" t="s">
        <v>1078</v>
      </c>
      <c r="U9" t="s">
        <v>1079</v>
      </c>
      <c r="V9" t="s">
        <v>1250</v>
      </c>
      <c r="W9" t="s">
        <v>1344</v>
      </c>
      <c r="X9" t="s">
        <v>1463</v>
      </c>
      <c r="Z9" t="s">
        <v>1533</v>
      </c>
      <c r="AA9" t="s">
        <v>1765</v>
      </c>
      <c r="AC9" t="s">
        <v>1953</v>
      </c>
      <c r="AE9" t="s">
        <v>1162</v>
      </c>
      <c r="AF9" t="s">
        <v>1262</v>
      </c>
      <c r="AI9" t="s">
        <v>1430</v>
      </c>
      <c r="AJ9" t="s">
        <v>1513</v>
      </c>
      <c r="AK9" t="s">
        <v>1604</v>
      </c>
      <c r="AL9" t="s">
        <v>1290</v>
      </c>
      <c r="AM9" t="s">
        <v>1800</v>
      </c>
      <c r="AN9" t="s">
        <v>1880</v>
      </c>
      <c r="AO9" t="s">
        <v>1963</v>
      </c>
      <c r="AU9" t="s">
        <v>1240</v>
      </c>
      <c r="AX9" t="s">
        <v>1524</v>
      </c>
      <c r="BA9" t="s">
        <v>1734</v>
      </c>
      <c r="BB9" t="s">
        <v>1828</v>
      </c>
      <c r="BC9" t="s">
        <v>1907</v>
      </c>
      <c r="BE9" t="s">
        <v>2033</v>
      </c>
      <c r="BF9" t="s">
        <v>2105</v>
      </c>
      <c r="BI9" t="s">
        <v>2238</v>
      </c>
      <c r="BJ9" t="s">
        <v>2277</v>
      </c>
      <c r="BN9" t="s">
        <v>1151</v>
      </c>
      <c r="BO9" t="s">
        <v>1304</v>
      </c>
      <c r="BR9" t="s">
        <v>1525</v>
      </c>
      <c r="BS9" t="s">
        <v>1658</v>
      </c>
      <c r="BV9" t="s">
        <v>1901</v>
      </c>
      <c r="BW9" t="s">
        <v>2005</v>
      </c>
      <c r="BY9" t="s">
        <v>2132</v>
      </c>
      <c r="BZ9" t="s">
        <v>2195</v>
      </c>
      <c r="CB9" t="s">
        <v>1174</v>
      </c>
      <c r="CC9" t="s">
        <v>1289</v>
      </c>
      <c r="CE9" t="s">
        <v>1467</v>
      </c>
      <c r="CF9" t="s">
        <v>1637</v>
      </c>
      <c r="CG9" t="s">
        <v>1767</v>
      </c>
      <c r="CH9" t="s">
        <v>1856</v>
      </c>
      <c r="CI9" t="s">
        <v>1956</v>
      </c>
      <c r="DC9" s="43" t="s">
        <v>1081</v>
      </c>
      <c r="DD9" s="43" t="s">
        <v>1371</v>
      </c>
      <c r="DE9" s="43" t="s">
        <v>1545</v>
      </c>
      <c r="DF9" s="43" t="s">
        <v>1669</v>
      </c>
      <c r="DG9" s="43" t="s">
        <v>1848</v>
      </c>
      <c r="DH9" s="43" t="s">
        <v>1957</v>
      </c>
      <c r="DJ9" s="43" t="s">
        <v>2059</v>
      </c>
      <c r="DK9" s="43" t="s">
        <v>2114</v>
      </c>
      <c r="DL9" s="43" t="s">
        <v>2244</v>
      </c>
      <c r="DM9" s="43" t="s">
        <v>2289</v>
      </c>
      <c r="DN9" t="s">
        <v>2326</v>
      </c>
      <c r="DO9" s="43" t="s">
        <v>1082</v>
      </c>
      <c r="DQ9" s="43" t="s">
        <v>1290</v>
      </c>
      <c r="DR9" s="43" t="s">
        <v>1412</v>
      </c>
      <c r="DT9" s="43" t="s">
        <v>1579</v>
      </c>
      <c r="DU9" s="43" t="s">
        <v>1738</v>
      </c>
      <c r="DV9" s="43" t="s">
        <v>1816</v>
      </c>
      <c r="DY9" s="43" t="s">
        <v>2084</v>
      </c>
      <c r="DZ9" s="43" t="s">
        <v>2155</v>
      </c>
      <c r="EA9" s="43" t="s">
        <v>2226</v>
      </c>
      <c r="EC9" s="43" t="s">
        <v>2293</v>
      </c>
      <c r="ED9" s="43" t="s">
        <v>2317</v>
      </c>
      <c r="EE9" t="s">
        <v>2338</v>
      </c>
      <c r="EG9" s="43" t="s">
        <v>1142</v>
      </c>
      <c r="EH9" s="43" t="s">
        <v>1268</v>
      </c>
      <c r="EI9" s="43" t="s">
        <v>1469</v>
      </c>
      <c r="EK9" s="43" t="s">
        <v>1640</v>
      </c>
      <c r="EL9" s="43" t="s">
        <v>1750</v>
      </c>
      <c r="EM9" s="43" t="s">
        <v>1850</v>
      </c>
      <c r="EN9" s="43" t="s">
        <v>1950</v>
      </c>
      <c r="EP9" s="43" t="s">
        <v>2116</v>
      </c>
      <c r="EQ9" t="s">
        <v>2182</v>
      </c>
      <c r="ER9" t="s">
        <v>2236</v>
      </c>
      <c r="ES9" s="43" t="s">
        <v>1084</v>
      </c>
      <c r="EU9" s="43" t="s">
        <v>1258</v>
      </c>
      <c r="EX9" s="43" t="s">
        <v>1530</v>
      </c>
      <c r="FA9" s="43" t="s">
        <v>1663</v>
      </c>
      <c r="FD9" s="43" t="s">
        <v>1815</v>
      </c>
      <c r="FE9" t="s">
        <v>1942</v>
      </c>
      <c r="FH9" t="s">
        <v>2092</v>
      </c>
      <c r="FI9" t="s">
        <v>2149</v>
      </c>
      <c r="FJ9" s="43" t="s">
        <v>1085</v>
      </c>
      <c r="FK9" s="43" t="s">
        <v>1213</v>
      </c>
      <c r="FL9" s="43" t="s">
        <v>1329</v>
      </c>
      <c r="FM9" s="43" t="s">
        <v>1461</v>
      </c>
      <c r="FN9" s="43" t="s">
        <v>1590</v>
      </c>
      <c r="FP9" s="43" t="s">
        <v>1789</v>
      </c>
      <c r="FR9" s="43" t="s">
        <v>1970</v>
      </c>
      <c r="FT9" s="43" t="s">
        <v>2093</v>
      </c>
      <c r="FU9" s="43" t="s">
        <v>2177</v>
      </c>
      <c r="FW9" s="43" t="s">
        <v>2254</v>
      </c>
      <c r="FZ9" s="43" t="s">
        <v>1259</v>
      </c>
      <c r="GA9" s="43" t="s">
        <v>1385</v>
      </c>
      <c r="GE9" s="43" t="s">
        <v>1689</v>
      </c>
      <c r="GF9" s="43" t="s">
        <v>1773</v>
      </c>
      <c r="GJ9" t="s">
        <v>3257</v>
      </c>
      <c r="GK9" t="s">
        <v>3258</v>
      </c>
      <c r="GM9" t="s">
        <v>3259</v>
      </c>
      <c r="GO9" t="s">
        <v>3260</v>
      </c>
      <c r="GP9" t="s">
        <v>3261</v>
      </c>
      <c r="GQ9" t="s">
        <v>3262</v>
      </c>
      <c r="GT9" t="s">
        <v>3263</v>
      </c>
      <c r="GU9" t="s">
        <v>3264</v>
      </c>
      <c r="GV9" t="s">
        <v>3265</v>
      </c>
      <c r="GX9" t="s">
        <v>3266</v>
      </c>
      <c r="GY9" t="s">
        <v>3267</v>
      </c>
      <c r="HA9" t="s">
        <v>3268</v>
      </c>
      <c r="HC9" t="s">
        <v>3269</v>
      </c>
      <c r="HE9" t="s">
        <v>3270</v>
      </c>
      <c r="HG9" t="s">
        <v>3271</v>
      </c>
      <c r="HH9" t="s">
        <v>3272</v>
      </c>
      <c r="HJ9" t="s">
        <v>3273</v>
      </c>
      <c r="HK9" t="s">
        <v>3274</v>
      </c>
      <c r="HM9" t="s">
        <v>3275</v>
      </c>
      <c r="HN9" t="s">
        <v>3276</v>
      </c>
      <c r="HP9" t="s">
        <v>3277</v>
      </c>
      <c r="HQ9" t="s">
        <v>3278</v>
      </c>
      <c r="HT9" t="s">
        <v>3279</v>
      </c>
      <c r="HU9" t="s">
        <v>3280</v>
      </c>
      <c r="HV9" t="s">
        <v>3281</v>
      </c>
      <c r="HW9" t="s">
        <v>3282</v>
      </c>
      <c r="HX9" t="s">
        <v>3283</v>
      </c>
      <c r="HY9" t="s">
        <v>3284</v>
      </c>
      <c r="HZ9" t="s">
        <v>3285</v>
      </c>
      <c r="IA9" t="s">
        <v>3286</v>
      </c>
      <c r="IC9" t="s">
        <v>3287</v>
      </c>
      <c r="IP9" t="s">
        <v>3288</v>
      </c>
      <c r="IR9" s="43" t="s">
        <v>3289</v>
      </c>
      <c r="IS9" s="43" t="s">
        <v>3290</v>
      </c>
      <c r="IT9" s="43" t="s">
        <v>3291</v>
      </c>
      <c r="IU9" s="43" t="s">
        <v>3292</v>
      </c>
      <c r="IW9" s="43" t="s">
        <v>3293</v>
      </c>
      <c r="IX9" s="43" t="s">
        <v>3294</v>
      </c>
      <c r="IY9" s="43" t="s">
        <v>3295</v>
      </c>
      <c r="IZ9" s="43" t="s">
        <v>3296</v>
      </c>
      <c r="JA9" s="43" t="s">
        <v>3297</v>
      </c>
      <c r="JC9" s="46" t="s">
        <v>3298</v>
      </c>
      <c r="JE9" s="46" t="s">
        <v>3299</v>
      </c>
      <c r="JF9" s="47" t="s">
        <v>3300</v>
      </c>
      <c r="JG9" s="46" t="s">
        <v>3301</v>
      </c>
      <c r="JI9" s="46" t="s">
        <v>3302</v>
      </c>
      <c r="JJ9" s="46" t="s">
        <v>3303</v>
      </c>
      <c r="JK9" s="46" t="s">
        <v>3304</v>
      </c>
      <c r="JN9" s="46" t="s">
        <v>3305</v>
      </c>
      <c r="JP9" s="46" t="s">
        <v>3306</v>
      </c>
      <c r="JR9" s="46" t="s">
        <v>3307</v>
      </c>
      <c r="JS9" s="43" t="s">
        <v>3308</v>
      </c>
      <c r="JT9" s="43" t="s">
        <v>3309</v>
      </c>
      <c r="JV9" s="43" t="s">
        <v>3310</v>
      </c>
      <c r="JW9" s="43" t="s">
        <v>3311</v>
      </c>
      <c r="JX9" s="43" t="s">
        <v>3312</v>
      </c>
      <c r="JZ9" s="43" t="s">
        <v>3313</v>
      </c>
      <c r="KA9" s="43" t="s">
        <v>3314</v>
      </c>
      <c r="KC9" s="43" t="s">
        <v>3315</v>
      </c>
      <c r="KD9" s="43" t="s">
        <v>3316</v>
      </c>
      <c r="KE9" s="43" t="s">
        <v>3317</v>
      </c>
      <c r="KG9" s="43" t="s">
        <v>3318</v>
      </c>
      <c r="KH9" s="43" t="s">
        <v>3319</v>
      </c>
      <c r="KJ9" s="43" t="s">
        <v>3320</v>
      </c>
      <c r="KL9" s="43" t="s">
        <v>3321</v>
      </c>
      <c r="KM9" s="43" t="s">
        <v>3322</v>
      </c>
      <c r="KN9" s="43" t="s">
        <v>3323</v>
      </c>
      <c r="KO9" s="43" t="s">
        <v>3324</v>
      </c>
      <c r="KQ9" s="43" t="s">
        <v>3325</v>
      </c>
      <c r="KR9" s="43" t="s">
        <v>3326</v>
      </c>
      <c r="KV9" s="43" t="s">
        <v>3327</v>
      </c>
      <c r="KW9" s="43" t="s">
        <v>3328</v>
      </c>
      <c r="KZ9" s="48" t="s">
        <v>3329</v>
      </c>
      <c r="LA9" s="43" t="s">
        <v>3330</v>
      </c>
      <c r="LB9" s="43" t="s">
        <v>3331</v>
      </c>
      <c r="LC9" s="43" t="s">
        <v>3332</v>
      </c>
      <c r="LD9" s="43" t="s">
        <v>3333</v>
      </c>
      <c r="LE9" s="43" t="s">
        <v>3334</v>
      </c>
      <c r="LF9" s="43" t="s">
        <v>3335</v>
      </c>
      <c r="LG9" s="43" t="s">
        <v>3336</v>
      </c>
      <c r="LH9" s="43" t="s">
        <v>3337</v>
      </c>
      <c r="LI9" s="43" t="s">
        <v>3338</v>
      </c>
      <c r="LJ9" s="43" t="s">
        <v>3339</v>
      </c>
      <c r="LL9" s="43" t="s">
        <v>3340</v>
      </c>
      <c r="LN9" s="43" t="s">
        <v>3341</v>
      </c>
      <c r="LO9" s="43" t="s">
        <v>3342</v>
      </c>
      <c r="LQ9" s="43" t="s">
        <v>3343</v>
      </c>
      <c r="LS9" s="43" t="s">
        <v>3344</v>
      </c>
      <c r="LU9" s="43" t="s">
        <v>1231</v>
      </c>
      <c r="LW9" s="43" t="s">
        <v>3345</v>
      </c>
      <c r="LX9" s="43" t="s">
        <v>3346</v>
      </c>
      <c r="MA9" s="43" t="s">
        <v>1970</v>
      </c>
      <c r="MB9" s="43" t="s">
        <v>3347</v>
      </c>
      <c r="MD9" s="43" t="s">
        <v>3348</v>
      </c>
      <c r="MF9" s="43" t="s">
        <v>3349</v>
      </c>
      <c r="MG9" s="43" t="s">
        <v>3350</v>
      </c>
      <c r="MH9" s="43" t="s">
        <v>3351</v>
      </c>
      <c r="MJ9" s="43" t="s">
        <v>3352</v>
      </c>
      <c r="MK9" s="43" t="s">
        <v>2181</v>
      </c>
      <c r="ML9" s="43" t="s">
        <v>3353</v>
      </c>
      <c r="MN9" s="43" t="s">
        <v>3354</v>
      </c>
      <c r="MO9" s="43" t="s">
        <v>1876</v>
      </c>
      <c r="MP9" s="43" t="s">
        <v>3355</v>
      </c>
      <c r="MQ9" s="43" t="s">
        <v>3356</v>
      </c>
      <c r="MT9" s="43" t="s">
        <v>3357</v>
      </c>
      <c r="MU9" s="43" t="s">
        <v>3358</v>
      </c>
      <c r="MY9" t="s">
        <v>4460</v>
      </c>
    </row>
    <row r="10" spans="1:363">
      <c r="A10" t="s">
        <v>978</v>
      </c>
      <c r="B10" t="s">
        <v>4116</v>
      </c>
      <c r="C10" t="s">
        <v>1086</v>
      </c>
      <c r="G10" t="s">
        <v>1449</v>
      </c>
      <c r="H10" t="s">
        <v>1541</v>
      </c>
      <c r="I10" t="s">
        <v>1634</v>
      </c>
      <c r="Q10" t="s">
        <v>2151</v>
      </c>
      <c r="S10" t="s">
        <v>1087</v>
      </c>
      <c r="T10" t="s">
        <v>1088</v>
      </c>
      <c r="U10" t="s">
        <v>1089</v>
      </c>
      <c r="W10" t="s">
        <v>1354</v>
      </c>
      <c r="X10" t="s">
        <v>1473</v>
      </c>
      <c r="Z10" t="s">
        <v>1645</v>
      </c>
      <c r="AA10" t="s">
        <v>1775</v>
      </c>
      <c r="AC10" t="s">
        <v>1932</v>
      </c>
      <c r="AF10" t="s">
        <v>1274</v>
      </c>
      <c r="AJ10" t="s">
        <v>1523</v>
      </c>
      <c r="AK10" t="s">
        <v>1614</v>
      </c>
      <c r="AL10" t="s">
        <v>1706</v>
      </c>
      <c r="AN10" t="s">
        <v>1553</v>
      </c>
      <c r="AU10" t="s">
        <v>1252</v>
      </c>
      <c r="BA10" t="s">
        <v>1745</v>
      </c>
      <c r="BB10" t="s">
        <v>1838</v>
      </c>
      <c r="BE10" t="s">
        <v>2039</v>
      </c>
      <c r="BF10" t="s">
        <v>2112</v>
      </c>
      <c r="BI10" t="s">
        <v>2243</v>
      </c>
      <c r="BJ10" t="s">
        <v>2280</v>
      </c>
      <c r="BN10" t="s">
        <v>1163</v>
      </c>
      <c r="BR10" t="s">
        <v>1534</v>
      </c>
      <c r="BS10" t="s">
        <v>1667</v>
      </c>
      <c r="BV10" t="s">
        <v>1908</v>
      </c>
      <c r="BW10" t="s">
        <v>2012</v>
      </c>
      <c r="CB10" t="s">
        <v>1185</v>
      </c>
      <c r="CC10" t="s">
        <v>1298</v>
      </c>
      <c r="CE10" t="s">
        <v>1477</v>
      </c>
      <c r="CF10" t="s">
        <v>1649</v>
      </c>
      <c r="CG10" t="s">
        <v>1778</v>
      </c>
      <c r="CH10" t="s">
        <v>1866</v>
      </c>
      <c r="CI10" t="s">
        <v>1966</v>
      </c>
      <c r="DC10" s="43" t="s">
        <v>1093</v>
      </c>
      <c r="DD10" s="43" t="s">
        <v>1383</v>
      </c>
      <c r="DE10" s="43" t="s">
        <v>1554</v>
      </c>
      <c r="DF10" s="43" t="s">
        <v>1678</v>
      </c>
      <c r="DG10" s="43" t="s">
        <v>1857</v>
      </c>
      <c r="DH10" s="43" t="s">
        <v>1967</v>
      </c>
      <c r="DK10" s="43" t="s">
        <v>2122</v>
      </c>
      <c r="DL10" s="43" t="s">
        <v>2248</v>
      </c>
      <c r="DM10" s="43" t="s">
        <v>2292</v>
      </c>
      <c r="DN10" t="s">
        <v>2139</v>
      </c>
      <c r="DO10" s="43" t="s">
        <v>1094</v>
      </c>
      <c r="DQ10" s="43" t="s">
        <v>1299</v>
      </c>
      <c r="DR10" s="43" t="s">
        <v>1424</v>
      </c>
      <c r="DT10" s="43" t="s">
        <v>1588</v>
      </c>
      <c r="DU10" s="43" t="s">
        <v>1749</v>
      </c>
      <c r="DV10" s="43" t="s">
        <v>1445</v>
      </c>
      <c r="DY10" s="43" t="s">
        <v>2090</v>
      </c>
      <c r="DZ10" s="43" t="s">
        <v>2162</v>
      </c>
      <c r="EA10" s="43" t="s">
        <v>2231</v>
      </c>
      <c r="EC10" s="43" t="s">
        <v>2296</v>
      </c>
      <c r="ED10" s="43" t="s">
        <v>2319</v>
      </c>
      <c r="EE10" t="s">
        <v>2340</v>
      </c>
      <c r="EG10" s="43" t="s">
        <v>1155</v>
      </c>
      <c r="EH10" s="43" t="s">
        <v>1280</v>
      </c>
      <c r="EI10" s="43" t="s">
        <v>1479</v>
      </c>
      <c r="EK10" s="43" t="s">
        <v>1652</v>
      </c>
      <c r="EL10" s="43" t="s">
        <v>1760</v>
      </c>
      <c r="EM10" s="43" t="s">
        <v>1859</v>
      </c>
      <c r="EN10" s="43" t="s">
        <v>1959</v>
      </c>
      <c r="EP10" s="43" t="s">
        <v>2124</v>
      </c>
      <c r="EQ10" t="s">
        <v>2190</v>
      </c>
      <c r="ER10" t="s">
        <v>2241</v>
      </c>
      <c r="ES10" s="43" t="s">
        <v>1096</v>
      </c>
      <c r="EU10" s="43" t="s">
        <v>1269</v>
      </c>
      <c r="EX10" s="43" t="s">
        <v>4244</v>
      </c>
      <c r="FA10" s="43" t="s">
        <v>1670</v>
      </c>
      <c r="FD10" s="43" t="s">
        <v>1824</v>
      </c>
      <c r="FE10" t="s">
        <v>1951</v>
      </c>
      <c r="FI10" t="s">
        <v>2157</v>
      </c>
      <c r="FJ10" s="43" t="s">
        <v>1097</v>
      </c>
      <c r="FK10" s="43" t="s">
        <v>1224</v>
      </c>
      <c r="FL10" s="43" t="s">
        <v>1340</v>
      </c>
      <c r="FM10" s="43" t="s">
        <v>1471</v>
      </c>
      <c r="FN10" s="43" t="s">
        <v>1600</v>
      </c>
      <c r="FP10" s="43" t="s">
        <v>1798</v>
      </c>
      <c r="FR10" s="43" t="s">
        <v>1977</v>
      </c>
      <c r="FT10" s="43" t="s">
        <v>2099</v>
      </c>
      <c r="FU10" s="43" t="s">
        <v>2184</v>
      </c>
      <c r="FW10" s="43" t="s">
        <v>2258</v>
      </c>
      <c r="FZ10" s="43" t="s">
        <v>1271</v>
      </c>
      <c r="GA10" s="43" t="s">
        <v>1392</v>
      </c>
      <c r="GF10" s="43" t="s">
        <v>1782</v>
      </c>
      <c r="GJ10" t="s">
        <v>3359</v>
      </c>
      <c r="GK10" t="s">
        <v>3360</v>
      </c>
      <c r="GM10" t="s">
        <v>3361</v>
      </c>
      <c r="GP10" t="s">
        <v>3362</v>
      </c>
      <c r="GQ10" t="s">
        <v>3363</v>
      </c>
      <c r="GT10" t="s">
        <v>3364</v>
      </c>
      <c r="GU10" t="s">
        <v>3365</v>
      </c>
      <c r="GV10" t="s">
        <v>3366</v>
      </c>
      <c r="GX10" t="s">
        <v>3367</v>
      </c>
      <c r="GY10" t="s">
        <v>3152</v>
      </c>
      <c r="HA10" t="s">
        <v>3280</v>
      </c>
      <c r="HC10" t="s">
        <v>3368</v>
      </c>
      <c r="HH10" t="s">
        <v>3369</v>
      </c>
      <c r="HP10" t="s">
        <v>3370</v>
      </c>
      <c r="HT10" t="s">
        <v>3371</v>
      </c>
      <c r="HV10" t="s">
        <v>3372</v>
      </c>
      <c r="HW10" t="s">
        <v>3373</v>
      </c>
      <c r="HX10" t="s">
        <v>3374</v>
      </c>
      <c r="HY10" t="s">
        <v>3375</v>
      </c>
      <c r="HZ10" t="s">
        <v>3376</v>
      </c>
      <c r="IA10" t="s">
        <v>3377</v>
      </c>
      <c r="IC10" t="s">
        <v>3378</v>
      </c>
      <c r="IR10" s="43" t="s">
        <v>3379</v>
      </c>
      <c r="IS10" s="43" t="s">
        <v>3380</v>
      </c>
      <c r="IT10" s="43" t="s">
        <v>3381</v>
      </c>
      <c r="IW10" s="43" t="s">
        <v>3382</v>
      </c>
      <c r="IX10" s="43" t="s">
        <v>3383</v>
      </c>
      <c r="IY10" s="43" t="s">
        <v>3384</v>
      </c>
      <c r="IZ10" s="43" t="s">
        <v>3385</v>
      </c>
      <c r="JA10" s="43" t="s">
        <v>3386</v>
      </c>
      <c r="JC10" s="46" t="s">
        <v>3387</v>
      </c>
      <c r="JE10" s="46" t="s">
        <v>3388</v>
      </c>
      <c r="JF10" s="47" t="s">
        <v>2602</v>
      </c>
      <c r="JG10" s="46" t="s">
        <v>3389</v>
      </c>
      <c r="JJ10" s="46" t="s">
        <v>3390</v>
      </c>
      <c r="JK10" s="46" t="s">
        <v>3391</v>
      </c>
      <c r="JN10" s="46" t="s">
        <v>3392</v>
      </c>
      <c r="JP10" s="46" t="s">
        <v>3393</v>
      </c>
      <c r="JS10" s="43" t="s">
        <v>3394</v>
      </c>
      <c r="JT10" s="43" t="s">
        <v>3395</v>
      </c>
      <c r="JV10" s="43" t="s">
        <v>3396</v>
      </c>
      <c r="JW10" s="43" t="s">
        <v>3397</v>
      </c>
      <c r="JX10" s="43" t="s">
        <v>3398</v>
      </c>
      <c r="JZ10" s="43" t="s">
        <v>3399</v>
      </c>
      <c r="KA10" s="43" t="s">
        <v>3400</v>
      </c>
      <c r="KC10" s="43" t="s">
        <v>3401</v>
      </c>
      <c r="KD10" s="43" t="s">
        <v>3402</v>
      </c>
      <c r="KE10" s="43" t="s">
        <v>3403</v>
      </c>
      <c r="KG10" s="43" t="s">
        <v>3404</v>
      </c>
      <c r="KJ10" s="43" t="s">
        <v>3405</v>
      </c>
      <c r="KM10" s="43" t="s">
        <v>3406</v>
      </c>
      <c r="KN10" s="43" t="s">
        <v>3407</v>
      </c>
      <c r="KQ10" s="43" t="s">
        <v>3408</v>
      </c>
      <c r="KR10" s="43" t="s">
        <v>3409</v>
      </c>
      <c r="KV10" s="43" t="s">
        <v>3410</v>
      </c>
      <c r="KW10" s="43" t="s">
        <v>2133</v>
      </c>
      <c r="KZ10" s="48" t="s">
        <v>3411</v>
      </c>
      <c r="LA10" s="43" t="s">
        <v>3412</v>
      </c>
      <c r="LC10" s="43" t="s">
        <v>3413</v>
      </c>
      <c r="LE10" s="43" t="s">
        <v>3414</v>
      </c>
      <c r="LF10" s="43" t="s">
        <v>3415</v>
      </c>
      <c r="LG10" s="43" t="s">
        <v>3416</v>
      </c>
      <c r="LH10" s="43" t="s">
        <v>3417</v>
      </c>
      <c r="LI10" s="43" t="s">
        <v>3418</v>
      </c>
      <c r="LJ10" s="43" t="s">
        <v>3419</v>
      </c>
      <c r="LN10" s="43" t="s">
        <v>3420</v>
      </c>
      <c r="LO10" s="43" t="s">
        <v>3421</v>
      </c>
      <c r="LQ10" s="43" t="s">
        <v>3422</v>
      </c>
      <c r="LU10" s="43" t="s">
        <v>3423</v>
      </c>
      <c r="LW10" s="43" t="s">
        <v>3424</v>
      </c>
      <c r="LX10" s="43" t="s">
        <v>3425</v>
      </c>
      <c r="MA10" s="43" t="s">
        <v>3426</v>
      </c>
      <c r="MB10" s="43" t="s">
        <v>3427</v>
      </c>
      <c r="MD10" s="43" t="s">
        <v>3428</v>
      </c>
      <c r="MF10" s="43" t="s">
        <v>3429</v>
      </c>
      <c r="MG10" s="43" t="s">
        <v>3430</v>
      </c>
      <c r="MH10" s="43" t="s">
        <v>1451</v>
      </c>
      <c r="MJ10" s="43" t="s">
        <v>3431</v>
      </c>
      <c r="MK10" s="43" t="s">
        <v>3432</v>
      </c>
      <c r="ML10" s="43" t="s">
        <v>3433</v>
      </c>
      <c r="MO10" s="43" t="s">
        <v>3434</v>
      </c>
      <c r="MP10" s="43" t="s">
        <v>3435</v>
      </c>
      <c r="MQ10" s="43" t="s">
        <v>3436</v>
      </c>
      <c r="MT10" s="43" t="s">
        <v>3437</v>
      </c>
      <c r="MU10" s="43" t="s">
        <v>3438</v>
      </c>
      <c r="MY10" t="s">
        <v>4461</v>
      </c>
    </row>
    <row r="11" spans="1:363">
      <c r="A11" t="s">
        <v>988</v>
      </c>
      <c r="B11" t="s">
        <v>635</v>
      </c>
      <c r="C11" t="s">
        <v>1099</v>
      </c>
      <c r="I11" t="s">
        <v>1644</v>
      </c>
      <c r="S11" t="s">
        <v>1100</v>
      </c>
      <c r="T11" t="s">
        <v>1101</v>
      </c>
      <c r="U11" t="s">
        <v>1102</v>
      </c>
      <c r="W11" t="s">
        <v>1365</v>
      </c>
      <c r="Z11" t="s">
        <v>1655</v>
      </c>
      <c r="AA11" t="s">
        <v>1784</v>
      </c>
      <c r="AC11" t="s">
        <v>1972</v>
      </c>
      <c r="AL11" t="s">
        <v>1715</v>
      </c>
      <c r="AU11" t="s">
        <v>1263</v>
      </c>
      <c r="BE11" t="s">
        <v>2045</v>
      </c>
      <c r="BF11" t="s">
        <v>2120</v>
      </c>
      <c r="BI11" t="s">
        <v>2247</v>
      </c>
      <c r="BN11" t="s">
        <v>1173</v>
      </c>
      <c r="BR11" t="s">
        <v>1543</v>
      </c>
      <c r="BS11" t="s">
        <v>1676</v>
      </c>
      <c r="BV11" t="s">
        <v>1917</v>
      </c>
      <c r="BW11" t="s">
        <v>2019</v>
      </c>
      <c r="CC11" t="s">
        <v>1305</v>
      </c>
      <c r="CE11" t="s">
        <v>1486</v>
      </c>
      <c r="CF11" t="s">
        <v>1659</v>
      </c>
      <c r="CH11" t="s">
        <v>1875</v>
      </c>
      <c r="CI11" t="s">
        <v>1974</v>
      </c>
      <c r="DC11" s="43" t="s">
        <v>1107</v>
      </c>
      <c r="DD11" s="43" t="s">
        <v>1390</v>
      </c>
      <c r="DE11" s="43" t="s">
        <v>1561</v>
      </c>
      <c r="DF11" s="43" t="s">
        <v>1686</v>
      </c>
      <c r="DG11" s="43" t="s">
        <v>1867</v>
      </c>
      <c r="DH11" s="43" t="s">
        <v>1975</v>
      </c>
      <c r="DK11" s="43" t="s">
        <v>2128</v>
      </c>
      <c r="DL11" s="43" t="s">
        <v>2251</v>
      </c>
      <c r="DM11" s="43" t="s">
        <v>2295</v>
      </c>
      <c r="DN11" t="s">
        <v>2329</v>
      </c>
      <c r="DO11" s="43" t="s">
        <v>1108</v>
      </c>
      <c r="DQ11" s="43" t="s">
        <v>1307</v>
      </c>
      <c r="DR11" s="43" t="s">
        <v>1435</v>
      </c>
      <c r="DT11" s="43" t="s">
        <v>1597</v>
      </c>
      <c r="DU11" s="43" t="s">
        <v>1759</v>
      </c>
      <c r="DV11" s="43" t="s">
        <v>1889</v>
      </c>
      <c r="DY11" s="43" t="s">
        <v>2097</v>
      </c>
      <c r="DZ11" s="43" t="s">
        <v>2167</v>
      </c>
      <c r="EA11" s="43" t="s">
        <v>2235</v>
      </c>
      <c r="EC11" s="43" t="s">
        <v>2298</v>
      </c>
      <c r="ED11" s="43" t="s">
        <v>2321</v>
      </c>
      <c r="EE11" t="s">
        <v>2342</v>
      </c>
      <c r="EG11" s="43" t="s">
        <v>1167</v>
      </c>
      <c r="EH11" s="43" t="s">
        <v>1291</v>
      </c>
      <c r="EK11" s="43" t="s">
        <v>1662</v>
      </c>
      <c r="EL11" s="43" t="s">
        <v>1770</v>
      </c>
      <c r="EM11" s="43" t="s">
        <v>1869</v>
      </c>
      <c r="EN11" s="43" t="s">
        <v>1969</v>
      </c>
      <c r="EQ11" t="s">
        <v>2196</v>
      </c>
      <c r="ER11" t="s">
        <v>2245</v>
      </c>
      <c r="EU11" s="43" t="s">
        <v>1281</v>
      </c>
      <c r="FD11" s="43" t="s">
        <v>1834</v>
      </c>
      <c r="FE11" t="s">
        <v>1960</v>
      </c>
      <c r="FI11" t="s">
        <v>2164</v>
      </c>
      <c r="FJ11" s="43" t="s">
        <v>1110</v>
      </c>
      <c r="FK11" s="43" t="s">
        <v>1235</v>
      </c>
      <c r="FL11" s="43" t="s">
        <v>1351</v>
      </c>
      <c r="FM11" s="43" t="s">
        <v>1481</v>
      </c>
      <c r="FN11" s="43" t="s">
        <v>1611</v>
      </c>
      <c r="FP11" s="43" t="s">
        <v>1807</v>
      </c>
      <c r="FT11" s="43" t="s">
        <v>2103</v>
      </c>
      <c r="FU11" s="43" t="s">
        <v>2192</v>
      </c>
      <c r="FW11" s="43" t="s">
        <v>2262</v>
      </c>
      <c r="FZ11" s="43" t="s">
        <v>1283</v>
      </c>
      <c r="GA11" s="43" t="s">
        <v>1403</v>
      </c>
      <c r="GJ11" t="s">
        <v>3439</v>
      </c>
      <c r="GM11" t="s">
        <v>3440</v>
      </c>
      <c r="GP11" t="s">
        <v>3441</v>
      </c>
      <c r="GQ11" t="s">
        <v>3442</v>
      </c>
      <c r="GT11" t="s">
        <v>3443</v>
      </c>
      <c r="GU11" t="s">
        <v>3444</v>
      </c>
      <c r="GV11" t="s">
        <v>3445</v>
      </c>
      <c r="GX11" t="s">
        <v>3446</v>
      </c>
      <c r="GY11" t="s">
        <v>3447</v>
      </c>
      <c r="HA11" t="s">
        <v>3448</v>
      </c>
      <c r="HC11" t="s">
        <v>3039</v>
      </c>
      <c r="HH11" t="s">
        <v>3449</v>
      </c>
      <c r="HP11" t="s">
        <v>3450</v>
      </c>
      <c r="HT11" t="s">
        <v>3451</v>
      </c>
      <c r="HV11" t="s">
        <v>3452</v>
      </c>
      <c r="HW11" t="s">
        <v>3453</v>
      </c>
      <c r="HX11" t="s">
        <v>3454</v>
      </c>
      <c r="HY11" t="s">
        <v>3455</v>
      </c>
      <c r="IA11" t="s">
        <v>3456</v>
      </c>
      <c r="IC11" t="s">
        <v>3457</v>
      </c>
      <c r="IR11" s="43" t="s">
        <v>1795</v>
      </c>
      <c r="IS11" s="43" t="s">
        <v>3458</v>
      </c>
      <c r="IT11" s="43" t="s">
        <v>3459</v>
      </c>
      <c r="IW11" s="43" t="s">
        <v>3460</v>
      </c>
      <c r="IX11" s="43" t="s">
        <v>3461</v>
      </c>
      <c r="IY11" s="43" t="s">
        <v>3462</v>
      </c>
      <c r="IZ11" s="43" t="s">
        <v>3463</v>
      </c>
      <c r="JA11" s="43" t="s">
        <v>3464</v>
      </c>
      <c r="JC11" s="46" t="s">
        <v>3465</v>
      </c>
      <c r="JF11" s="47" t="s">
        <v>3466</v>
      </c>
      <c r="JG11" s="46" t="s">
        <v>3467</v>
      </c>
      <c r="JJ11" s="46" t="s">
        <v>3468</v>
      </c>
      <c r="JK11" s="46" t="s">
        <v>3469</v>
      </c>
      <c r="JN11" s="46" t="s">
        <v>3470</v>
      </c>
      <c r="JP11" s="46" t="s">
        <v>3471</v>
      </c>
      <c r="JS11" s="43" t="s">
        <v>3472</v>
      </c>
      <c r="JT11" s="43" t="s">
        <v>3473</v>
      </c>
      <c r="JV11" s="43" t="s">
        <v>3474</v>
      </c>
      <c r="JW11" s="43" t="s">
        <v>3475</v>
      </c>
      <c r="JX11" s="43" t="s">
        <v>3476</v>
      </c>
      <c r="JZ11" s="43" t="s">
        <v>3477</v>
      </c>
      <c r="KA11" s="43" t="s">
        <v>3478</v>
      </c>
      <c r="KC11" s="43" t="s">
        <v>3479</v>
      </c>
      <c r="KD11" s="43" t="s">
        <v>3480</v>
      </c>
      <c r="KE11" s="43" t="s">
        <v>3481</v>
      </c>
      <c r="KG11" s="43" t="s">
        <v>3482</v>
      </c>
      <c r="KJ11" s="43" t="s">
        <v>3483</v>
      </c>
      <c r="KM11" s="43" t="s">
        <v>3484</v>
      </c>
      <c r="KN11" s="43" t="s">
        <v>3485</v>
      </c>
      <c r="KQ11" s="43" t="s">
        <v>3486</v>
      </c>
      <c r="KR11" s="43" t="s">
        <v>1292</v>
      </c>
      <c r="KW11" s="43" t="s">
        <v>3487</v>
      </c>
      <c r="KZ11" s="48" t="s">
        <v>3488</v>
      </c>
      <c r="LC11" s="43" t="s">
        <v>3489</v>
      </c>
      <c r="LE11" s="43" t="s">
        <v>3490</v>
      </c>
      <c r="LF11" s="43" t="s">
        <v>3491</v>
      </c>
      <c r="LG11" s="43" t="s">
        <v>3492</v>
      </c>
      <c r="LH11" s="43" t="s">
        <v>3493</v>
      </c>
      <c r="LI11" s="43" t="s">
        <v>3494</v>
      </c>
      <c r="LJ11" s="43" t="s">
        <v>3495</v>
      </c>
      <c r="LO11" s="43" t="s">
        <v>3496</v>
      </c>
      <c r="LQ11" s="43" t="s">
        <v>3497</v>
      </c>
      <c r="LW11" s="43" t="s">
        <v>3498</v>
      </c>
      <c r="LX11" s="43" t="s">
        <v>3499</v>
      </c>
      <c r="MA11" s="43" t="s">
        <v>3500</v>
      </c>
      <c r="MB11" s="43" t="s">
        <v>3501</v>
      </c>
      <c r="MF11" s="43" t="s">
        <v>3502</v>
      </c>
      <c r="MG11" s="43" t="s">
        <v>3503</v>
      </c>
      <c r="MJ11" s="43" t="s">
        <v>3504</v>
      </c>
      <c r="MK11" s="43" t="s">
        <v>3505</v>
      </c>
      <c r="ML11" s="43" t="s">
        <v>3506</v>
      </c>
      <c r="MO11" s="43" t="s">
        <v>3507</v>
      </c>
      <c r="MP11" s="43" t="s">
        <v>3508</v>
      </c>
      <c r="MQ11" s="43" t="s">
        <v>3509</v>
      </c>
      <c r="MT11" s="43" t="s">
        <v>3510</v>
      </c>
      <c r="MU11" s="43" t="s">
        <v>3511</v>
      </c>
      <c r="MY11" t="s">
        <v>4462</v>
      </c>
    </row>
    <row r="12" spans="1:363">
      <c r="A12" t="s">
        <v>584</v>
      </c>
      <c r="B12" t="s">
        <v>615</v>
      </c>
      <c r="C12" t="s">
        <v>1112</v>
      </c>
      <c r="S12" t="s">
        <v>1113</v>
      </c>
      <c r="T12" t="s">
        <v>1114</v>
      </c>
      <c r="U12" t="s">
        <v>1115</v>
      </c>
      <c r="W12" t="s">
        <v>1379</v>
      </c>
      <c r="Z12" t="s">
        <v>1665</v>
      </c>
      <c r="AA12" t="s">
        <v>1790</v>
      </c>
      <c r="AC12" t="s">
        <v>1979</v>
      </c>
      <c r="AU12" t="s">
        <v>1275</v>
      </c>
      <c r="BE12" t="s">
        <v>2051</v>
      </c>
      <c r="BN12" t="s">
        <v>1184</v>
      </c>
      <c r="BR12" t="s">
        <v>1552</v>
      </c>
      <c r="BS12" t="s">
        <v>1684</v>
      </c>
      <c r="BV12" t="s">
        <v>1927</v>
      </c>
      <c r="BW12" t="s">
        <v>2027</v>
      </c>
      <c r="CC12" t="s">
        <v>1314</v>
      </c>
      <c r="CE12" t="s">
        <v>1496</v>
      </c>
      <c r="CF12" t="s">
        <v>1668</v>
      </c>
      <c r="CH12" t="s">
        <v>1883</v>
      </c>
      <c r="CI12" t="s">
        <v>1981</v>
      </c>
      <c r="DC12" s="43" t="s">
        <v>1120</v>
      </c>
      <c r="DD12" s="43" t="s">
        <v>1399</v>
      </c>
      <c r="DE12" s="43" t="s">
        <v>1569</v>
      </c>
      <c r="DF12" s="43" t="s">
        <v>1694</v>
      </c>
      <c r="DG12" s="43" t="s">
        <v>1876</v>
      </c>
      <c r="DH12" s="43" t="s">
        <v>1982</v>
      </c>
      <c r="DK12" s="43" t="s">
        <v>2133</v>
      </c>
      <c r="DL12" s="43" t="s">
        <v>2255</v>
      </c>
      <c r="DM12" s="43" t="s">
        <v>2297</v>
      </c>
      <c r="DN12" t="s">
        <v>2331</v>
      </c>
      <c r="DQ12" s="43" t="s">
        <v>1316</v>
      </c>
      <c r="DT12" s="43" t="s">
        <v>1608</v>
      </c>
      <c r="DU12" s="43" t="s">
        <v>1769</v>
      </c>
      <c r="DV12" s="43" t="s">
        <v>1895</v>
      </c>
      <c r="DZ12" s="43" t="s">
        <v>2174</v>
      </c>
      <c r="EA12" s="43" t="s">
        <v>2240</v>
      </c>
      <c r="EC12" s="43" t="s">
        <v>2300</v>
      </c>
      <c r="ED12" s="43" t="s">
        <v>2323</v>
      </c>
      <c r="EE12" t="s">
        <v>2344</v>
      </c>
      <c r="EH12" s="43" t="s">
        <v>1300</v>
      </c>
      <c r="EK12" s="43" t="s">
        <v>1460</v>
      </c>
      <c r="EM12" s="43" t="s">
        <v>1877</v>
      </c>
      <c r="EN12" s="43" t="s">
        <v>1976</v>
      </c>
      <c r="EQ12" t="s">
        <v>2200</v>
      </c>
      <c r="ER12" t="s">
        <v>2249</v>
      </c>
      <c r="EU12" s="43" t="s">
        <v>1292</v>
      </c>
      <c r="FD12" s="43" t="s">
        <v>1843</v>
      </c>
      <c r="FI12" t="s">
        <v>2169</v>
      </c>
      <c r="FL12" s="43" t="s">
        <v>1362</v>
      </c>
      <c r="FM12" s="43" t="s">
        <v>1490</v>
      </c>
      <c r="FN12" s="43" t="s">
        <v>1622</v>
      </c>
      <c r="FP12" s="43" t="s">
        <v>1816</v>
      </c>
      <c r="FT12" s="43" t="s">
        <v>2110</v>
      </c>
      <c r="FZ12" s="43" t="s">
        <v>1294</v>
      </c>
      <c r="GJ12" t="s">
        <v>3512</v>
      </c>
      <c r="GP12" t="s">
        <v>3513</v>
      </c>
      <c r="GT12" t="s">
        <v>3514</v>
      </c>
      <c r="GU12" t="s">
        <v>3515</v>
      </c>
      <c r="GV12" t="s">
        <v>3516</v>
      </c>
      <c r="GX12" t="s">
        <v>3517</v>
      </c>
      <c r="HA12" t="s">
        <v>3518</v>
      </c>
      <c r="HC12" t="s">
        <v>3519</v>
      </c>
      <c r="HH12" t="s">
        <v>3520</v>
      </c>
      <c r="HP12" t="s">
        <v>3521</v>
      </c>
      <c r="HV12" t="s">
        <v>3522</v>
      </c>
      <c r="HX12" t="s">
        <v>3523</v>
      </c>
      <c r="IA12" t="s">
        <v>3524</v>
      </c>
      <c r="IC12" t="s">
        <v>3525</v>
      </c>
      <c r="IR12" s="43" t="s">
        <v>3526</v>
      </c>
      <c r="IS12" s="43" t="s">
        <v>3527</v>
      </c>
      <c r="IT12" s="43" t="s">
        <v>3528</v>
      </c>
      <c r="IW12" s="43" t="s">
        <v>1312</v>
      </c>
      <c r="IX12" s="43" t="s">
        <v>2019</v>
      </c>
      <c r="IY12" s="43" t="s">
        <v>3529</v>
      </c>
      <c r="IZ12" s="43" t="s">
        <v>3530</v>
      </c>
      <c r="JA12" s="43" t="s">
        <v>3531</v>
      </c>
      <c r="JC12" s="46" t="s">
        <v>3532</v>
      </c>
      <c r="JF12" s="47" t="s">
        <v>3533</v>
      </c>
      <c r="JG12" s="46" t="s">
        <v>3534</v>
      </c>
      <c r="JJ12" s="46" t="s">
        <v>3535</v>
      </c>
      <c r="JN12" s="46" t="s">
        <v>3536</v>
      </c>
      <c r="JP12" s="46" t="s">
        <v>3537</v>
      </c>
      <c r="JS12" s="43" t="s">
        <v>3538</v>
      </c>
      <c r="JT12" s="43" t="s">
        <v>3539</v>
      </c>
      <c r="JV12" s="43" t="s">
        <v>3540</v>
      </c>
      <c r="JW12" s="43" t="s">
        <v>3541</v>
      </c>
      <c r="JX12" s="43" t="s">
        <v>3542</v>
      </c>
      <c r="JZ12" s="43" t="s">
        <v>3543</v>
      </c>
      <c r="KA12" s="43" t="s">
        <v>3544</v>
      </c>
      <c r="KC12" s="43" t="s">
        <v>3545</v>
      </c>
      <c r="KD12" s="43" t="s">
        <v>3546</v>
      </c>
      <c r="KE12" s="43" t="s">
        <v>3547</v>
      </c>
      <c r="KG12" s="43" t="s">
        <v>3548</v>
      </c>
      <c r="KJ12" s="43" t="s">
        <v>3549</v>
      </c>
      <c r="KM12" s="43" t="s">
        <v>2602</v>
      </c>
      <c r="KN12" s="43" t="s">
        <v>3550</v>
      </c>
      <c r="KW12" s="43" t="s">
        <v>3551</v>
      </c>
      <c r="KZ12" s="48" t="s">
        <v>3552</v>
      </c>
      <c r="LC12" s="43" t="s">
        <v>3553</v>
      </c>
      <c r="LE12" s="43" t="s">
        <v>3554</v>
      </c>
      <c r="LF12" s="43" t="s">
        <v>3555</v>
      </c>
      <c r="LG12" s="43" t="s">
        <v>3556</v>
      </c>
      <c r="LI12" s="43" t="s">
        <v>3557</v>
      </c>
      <c r="LO12" s="43" t="s">
        <v>3558</v>
      </c>
      <c r="LQ12" s="43" t="s">
        <v>3559</v>
      </c>
      <c r="LW12" s="43" t="s">
        <v>3560</v>
      </c>
      <c r="LX12" s="43" t="s">
        <v>3561</v>
      </c>
      <c r="MA12" s="43" t="s">
        <v>3562</v>
      </c>
      <c r="MB12" s="43" t="s">
        <v>3563</v>
      </c>
      <c r="MF12" s="43" t="s">
        <v>3564</v>
      </c>
      <c r="MG12" s="43"/>
      <c r="MK12" s="43" t="s">
        <v>3565</v>
      </c>
      <c r="ML12" s="43" t="s">
        <v>3566</v>
      </c>
      <c r="MQ12" s="43" t="s">
        <v>3567</v>
      </c>
      <c r="MU12" s="43" t="s">
        <v>3568</v>
      </c>
      <c r="MY12" t="s">
        <v>4463</v>
      </c>
    </row>
    <row r="13" spans="1:363">
      <c r="A13" t="s">
        <v>974</v>
      </c>
      <c r="B13" t="s">
        <v>631</v>
      </c>
      <c r="S13" t="s">
        <v>1123</v>
      </c>
      <c r="T13" t="s">
        <v>1124</v>
      </c>
      <c r="U13" t="s">
        <v>1125</v>
      </c>
      <c r="Z13" t="s">
        <v>1674</v>
      </c>
      <c r="AA13" t="s">
        <v>1799</v>
      </c>
      <c r="AC13" t="s">
        <v>1986</v>
      </c>
      <c r="AU13" t="s">
        <v>1287</v>
      </c>
      <c r="BN13" t="s">
        <v>1196</v>
      </c>
      <c r="BR13" t="s">
        <v>1560</v>
      </c>
      <c r="BS13" t="s">
        <v>1693</v>
      </c>
      <c r="BW13" t="s">
        <v>2034</v>
      </c>
      <c r="CE13" t="s">
        <v>1506</v>
      </c>
      <c r="CF13" t="s">
        <v>1677</v>
      </c>
      <c r="CI13" t="s">
        <v>1990</v>
      </c>
      <c r="DC13" s="43" t="s">
        <v>1064</v>
      </c>
      <c r="DD13" s="43" t="s">
        <v>1411</v>
      </c>
      <c r="DE13" s="43" t="s">
        <v>1578</v>
      </c>
      <c r="DF13" s="43" t="s">
        <v>1700</v>
      </c>
      <c r="DG13" s="43" t="s">
        <v>1884</v>
      </c>
      <c r="DK13" s="43" t="s">
        <v>2139</v>
      </c>
      <c r="DL13" s="43" t="s">
        <v>1152</v>
      </c>
      <c r="DM13" s="43" t="s">
        <v>2299</v>
      </c>
      <c r="DN13" t="s">
        <v>2333</v>
      </c>
      <c r="DT13" s="43" t="s">
        <v>1619</v>
      </c>
      <c r="DU13" s="43" t="s">
        <v>1779</v>
      </c>
      <c r="DZ13" s="43" t="s">
        <v>2181</v>
      </c>
      <c r="EC13" s="43" t="s">
        <v>2302</v>
      </c>
      <c r="EE13" t="s">
        <v>2345</v>
      </c>
      <c r="EH13" s="43" t="s">
        <v>1308</v>
      </c>
      <c r="EN13" s="43" t="s">
        <v>1983</v>
      </c>
      <c r="ER13" t="s">
        <v>2253</v>
      </c>
      <c r="FD13" s="43" t="s">
        <v>1851</v>
      </c>
      <c r="FI13" t="s">
        <v>2176</v>
      </c>
      <c r="FL13" s="43" t="s">
        <v>1375</v>
      </c>
      <c r="FM13" s="43" t="s">
        <v>1500</v>
      </c>
      <c r="FN13" s="43" t="s">
        <v>1632</v>
      </c>
      <c r="FP13" s="43" t="s">
        <v>1825</v>
      </c>
      <c r="FT13" s="43" t="s">
        <v>2118</v>
      </c>
      <c r="GJ13" t="s">
        <v>3569</v>
      </c>
      <c r="GT13" t="s">
        <v>3570</v>
      </c>
      <c r="GU13" t="s">
        <v>3571</v>
      </c>
      <c r="GV13" t="s">
        <v>3572</v>
      </c>
      <c r="GX13" t="s">
        <v>3573</v>
      </c>
      <c r="HA13" t="s">
        <v>3574</v>
      </c>
      <c r="HP13" t="s">
        <v>3151</v>
      </c>
      <c r="HV13" t="s">
        <v>3575</v>
      </c>
      <c r="HX13" t="s">
        <v>3576</v>
      </c>
      <c r="IA13" t="s">
        <v>3577</v>
      </c>
      <c r="IC13" t="s">
        <v>3578</v>
      </c>
      <c r="IS13" s="43" t="s">
        <v>3579</v>
      </c>
      <c r="IT13" s="43" t="s">
        <v>3580</v>
      </c>
      <c r="IW13" s="43" t="s">
        <v>3581</v>
      </c>
      <c r="IX13" s="43" t="s">
        <v>3582</v>
      </c>
      <c r="IY13" s="43" t="s">
        <v>3583</v>
      </c>
      <c r="IZ13" s="43" t="s">
        <v>1651</v>
      </c>
      <c r="JA13" s="43" t="s">
        <v>3584</v>
      </c>
      <c r="JJ13" s="46" t="s">
        <v>3585</v>
      </c>
      <c r="JN13" s="46" t="s">
        <v>3462</v>
      </c>
      <c r="JP13" s="46" t="s">
        <v>3586</v>
      </c>
      <c r="JS13" s="43" t="s">
        <v>3587</v>
      </c>
      <c r="JT13" s="43" t="s">
        <v>3588</v>
      </c>
      <c r="JV13" s="43" t="s">
        <v>3589</v>
      </c>
      <c r="JW13" s="43" t="s">
        <v>3590</v>
      </c>
      <c r="JX13" s="43" t="s">
        <v>3591</v>
      </c>
      <c r="KA13" s="43" t="s">
        <v>3592</v>
      </c>
      <c r="KC13" s="43" t="s">
        <v>1478</v>
      </c>
      <c r="KD13" s="43" t="s">
        <v>3593</v>
      </c>
      <c r="KE13" s="43" t="s">
        <v>3594</v>
      </c>
      <c r="KG13" s="43" t="s">
        <v>3595</v>
      </c>
      <c r="KJ13" s="43" t="s">
        <v>3596</v>
      </c>
      <c r="KM13" s="43" t="s">
        <v>3597</v>
      </c>
      <c r="KN13" s="43" t="s">
        <v>3598</v>
      </c>
      <c r="KZ13" s="48" t="s">
        <v>3599</v>
      </c>
      <c r="LC13" s="43" t="s">
        <v>3600</v>
      </c>
      <c r="LE13" s="43" t="s">
        <v>3601</v>
      </c>
      <c r="LF13" s="43" t="s">
        <v>3602</v>
      </c>
      <c r="LG13" s="43" t="s">
        <v>3603</v>
      </c>
      <c r="LI13" s="43" t="s">
        <v>3604</v>
      </c>
      <c r="LO13" s="43" t="s">
        <v>3605</v>
      </c>
      <c r="LQ13" s="43" t="s">
        <v>3606</v>
      </c>
      <c r="LX13" s="43" t="s">
        <v>3607</v>
      </c>
      <c r="MA13" s="43" t="s">
        <v>3608</v>
      </c>
      <c r="MB13" s="43" t="s">
        <v>3609</v>
      </c>
      <c r="MK13" s="43" t="s">
        <v>3610</v>
      </c>
      <c r="ML13" s="43" t="s">
        <v>3611</v>
      </c>
      <c r="MU13" s="43" t="s">
        <v>3612</v>
      </c>
      <c r="MY13" t="s">
        <v>4464</v>
      </c>
    </row>
    <row r="14" spans="1:363">
      <c r="A14" t="s">
        <v>811</v>
      </c>
      <c r="B14" t="s">
        <v>621</v>
      </c>
      <c r="S14" t="s">
        <v>1133</v>
      </c>
      <c r="T14" t="s">
        <v>1134</v>
      </c>
      <c r="U14" t="s">
        <v>1135</v>
      </c>
      <c r="Z14" t="s">
        <v>1682</v>
      </c>
      <c r="AA14" t="s">
        <v>1809</v>
      </c>
      <c r="BN14" t="s">
        <v>1208</v>
      </c>
      <c r="BR14" t="s">
        <v>1568</v>
      </c>
      <c r="BW14" t="s">
        <v>2040</v>
      </c>
      <c r="CE14" t="s">
        <v>1516</v>
      </c>
      <c r="CF14" t="s">
        <v>1685</v>
      </c>
      <c r="CI14" t="s">
        <v>1281</v>
      </c>
      <c r="DC14" s="43" t="s">
        <v>1140</v>
      </c>
      <c r="DD14" s="43" t="s">
        <v>1423</v>
      </c>
      <c r="DF14" s="43" t="s">
        <v>1709</v>
      </c>
      <c r="DK14" s="43" t="s">
        <v>2146</v>
      </c>
      <c r="DL14" s="43" t="s">
        <v>2264</v>
      </c>
      <c r="DM14" s="43" t="s">
        <v>2301</v>
      </c>
      <c r="DN14" t="s">
        <v>2335</v>
      </c>
      <c r="DT14" s="43" t="s">
        <v>1629</v>
      </c>
      <c r="DU14" s="43" t="s">
        <v>1787</v>
      </c>
      <c r="DZ14" s="43" t="s">
        <v>2189</v>
      </c>
      <c r="EC14" s="43" t="s">
        <v>2304</v>
      </c>
      <c r="EH14" s="43" t="s">
        <v>1317</v>
      </c>
      <c r="EN14" s="43" t="s">
        <v>1992</v>
      </c>
      <c r="ER14" t="s">
        <v>2257</v>
      </c>
      <c r="FD14" s="43" t="s">
        <v>1860</v>
      </c>
      <c r="FI14" t="s">
        <v>2183</v>
      </c>
      <c r="FM14" s="43" t="s">
        <v>1510</v>
      </c>
      <c r="FN14" s="43" t="s">
        <v>1642</v>
      </c>
      <c r="FP14" s="43" t="s">
        <v>1835</v>
      </c>
      <c r="GU14" t="s">
        <v>3613</v>
      </c>
      <c r="GV14" t="s">
        <v>3614</v>
      </c>
      <c r="GX14" t="s">
        <v>3615</v>
      </c>
      <c r="HA14" t="s">
        <v>3616</v>
      </c>
      <c r="HP14" t="s">
        <v>3617</v>
      </c>
      <c r="HV14" t="s">
        <v>3618</v>
      </c>
      <c r="HX14" t="s">
        <v>3619</v>
      </c>
      <c r="IC14" t="s">
        <v>3620</v>
      </c>
      <c r="IS14" s="43" t="s">
        <v>2162</v>
      </c>
      <c r="IX14" s="43" t="s">
        <v>3621</v>
      </c>
      <c r="IY14" s="43" t="s">
        <v>3622</v>
      </c>
      <c r="IZ14" s="43" t="s">
        <v>3623</v>
      </c>
      <c r="JA14" s="43" t="s">
        <v>3624</v>
      </c>
      <c r="JS14" s="43" t="s">
        <v>3625</v>
      </c>
      <c r="JW14" s="43" t="s">
        <v>3626</v>
      </c>
      <c r="JX14" s="43" t="s">
        <v>3627</v>
      </c>
      <c r="KA14" s="43" t="s">
        <v>3628</v>
      </c>
      <c r="KC14" s="43" t="s">
        <v>3629</v>
      </c>
      <c r="KD14" s="43" t="s">
        <v>2844</v>
      </c>
      <c r="KE14" s="43" t="s">
        <v>3630</v>
      </c>
      <c r="KG14" s="43" t="s">
        <v>3126</v>
      </c>
      <c r="KJ14" s="43" t="s">
        <v>3631</v>
      </c>
      <c r="KN14" s="43" t="s">
        <v>3632</v>
      </c>
      <c r="KZ14" s="48" t="s">
        <v>1831</v>
      </c>
      <c r="LF14" s="43" t="s">
        <v>3633</v>
      </c>
      <c r="LG14" s="43" t="s">
        <v>3634</v>
      </c>
      <c r="LI14" s="43" t="s">
        <v>3635</v>
      </c>
      <c r="LQ14" s="43" t="s">
        <v>3636</v>
      </c>
      <c r="LX14" s="43" t="s">
        <v>3637</v>
      </c>
      <c r="MA14" s="43" t="s">
        <v>3638</v>
      </c>
      <c r="MB14" s="43" t="s">
        <v>3639</v>
      </c>
      <c r="ML14" s="43" t="s">
        <v>3640</v>
      </c>
      <c r="MY14" t="s">
        <v>4465</v>
      </c>
    </row>
    <row r="15" spans="1:363">
      <c r="A15" t="s">
        <v>883</v>
      </c>
      <c r="B15" t="s">
        <v>624</v>
      </c>
      <c r="S15" t="s">
        <v>1147</v>
      </c>
      <c r="T15" t="s">
        <v>1148</v>
      </c>
      <c r="U15" t="s">
        <v>1149</v>
      </c>
      <c r="CE15" t="s">
        <v>1526</v>
      </c>
      <c r="CI15" t="s">
        <v>2006</v>
      </c>
      <c r="DC15" s="43" t="s">
        <v>1153</v>
      </c>
      <c r="DD15" s="43" t="s">
        <v>1434</v>
      </c>
      <c r="DF15" s="43" t="s">
        <v>1719</v>
      </c>
      <c r="DK15" s="43" t="s">
        <v>2154</v>
      </c>
      <c r="DL15" s="43" t="s">
        <v>2268</v>
      </c>
      <c r="DM15" s="43" t="s">
        <v>2303</v>
      </c>
      <c r="DN15" t="s">
        <v>2337</v>
      </c>
      <c r="DT15" s="43" t="s">
        <v>1639</v>
      </c>
      <c r="DU15" s="43" t="s">
        <v>1795</v>
      </c>
      <c r="EH15" s="43" t="s">
        <v>1327</v>
      </c>
      <c r="EN15" s="43" t="s">
        <v>1999</v>
      </c>
      <c r="ER15" t="s">
        <v>2261</v>
      </c>
      <c r="FD15" s="43" t="s">
        <v>1870</v>
      </c>
      <c r="FI15" t="s">
        <v>2191</v>
      </c>
      <c r="GU15" t="s">
        <v>3641</v>
      </c>
      <c r="GV15" t="s">
        <v>3642</v>
      </c>
      <c r="GX15" t="s">
        <v>3643</v>
      </c>
      <c r="HP15" t="s">
        <v>3644</v>
      </c>
      <c r="HX15" t="s">
        <v>3645</v>
      </c>
      <c r="IX15" s="43" t="s">
        <v>3646</v>
      </c>
      <c r="IY15" s="43" t="s">
        <v>3647</v>
      </c>
      <c r="IZ15" s="43" t="s">
        <v>3648</v>
      </c>
      <c r="JS15" s="43" t="s">
        <v>3649</v>
      </c>
      <c r="JW15" s="43" t="s">
        <v>2235</v>
      </c>
      <c r="JX15" s="43" t="s">
        <v>3650</v>
      </c>
      <c r="KA15" s="43" t="s">
        <v>3651</v>
      </c>
      <c r="KC15" s="43" t="s">
        <v>3652</v>
      </c>
      <c r="KD15" s="43" t="s">
        <v>3653</v>
      </c>
      <c r="KE15" s="43" t="s">
        <v>3654</v>
      </c>
      <c r="KG15" s="43" t="s">
        <v>3655</v>
      </c>
      <c r="KJ15" s="43" t="s">
        <v>3656</v>
      </c>
      <c r="KN15" s="43" t="s">
        <v>3657</v>
      </c>
      <c r="KZ15" s="48" t="s">
        <v>3658</v>
      </c>
      <c r="LG15" s="43" t="s">
        <v>3659</v>
      </c>
      <c r="LI15" s="43" t="s">
        <v>3660</v>
      </c>
      <c r="MA15" s="43" t="s">
        <v>2189</v>
      </c>
      <c r="MB15" s="43" t="s">
        <v>3661</v>
      </c>
      <c r="ML15" s="43" t="s">
        <v>3662</v>
      </c>
      <c r="MY15" t="s">
        <v>4708</v>
      </c>
    </row>
    <row r="16" spans="1:363">
      <c r="A16" t="s">
        <v>949</v>
      </c>
      <c r="B16" t="s">
        <v>628</v>
      </c>
      <c r="S16" t="s">
        <v>1160</v>
      </c>
      <c r="T16" t="s">
        <v>1161</v>
      </c>
      <c r="CE16" t="s">
        <v>1535</v>
      </c>
      <c r="CI16" t="s">
        <v>2013</v>
      </c>
      <c r="DC16" s="43" t="s">
        <v>1165</v>
      </c>
      <c r="DD16" s="43" t="s">
        <v>1445</v>
      </c>
      <c r="DF16" s="43" t="s">
        <v>1728</v>
      </c>
      <c r="DK16" s="43" t="s">
        <v>2161</v>
      </c>
      <c r="DM16" s="43" t="s">
        <v>2305</v>
      </c>
      <c r="DN16" t="s">
        <v>2339</v>
      </c>
      <c r="DT16" s="43" t="s">
        <v>1651</v>
      </c>
      <c r="EH16" s="43" t="s">
        <v>1338</v>
      </c>
      <c r="EN16" s="43" t="s">
        <v>2008</v>
      </c>
      <c r="ER16" t="s">
        <v>2266</v>
      </c>
      <c r="GU16" t="s">
        <v>3663</v>
      </c>
      <c r="HX16" t="s">
        <v>3664</v>
      </c>
      <c r="IY16" s="43" t="s">
        <v>3665</v>
      </c>
      <c r="JW16" s="43" t="s">
        <v>3666</v>
      </c>
      <c r="KA16" s="43" t="s">
        <v>3667</v>
      </c>
      <c r="KD16" s="43" t="s">
        <v>3668</v>
      </c>
      <c r="KG16" s="43" t="s">
        <v>3669</v>
      </c>
      <c r="KJ16" s="43" t="s">
        <v>3670</v>
      </c>
      <c r="KN16" s="43" t="s">
        <v>3671</v>
      </c>
      <c r="KZ16" s="48" t="s">
        <v>3672</v>
      </c>
      <c r="LG16" s="43" t="s">
        <v>3673</v>
      </c>
      <c r="LI16" s="43" t="s">
        <v>3674</v>
      </c>
      <c r="MB16" s="43" t="s">
        <v>3432</v>
      </c>
      <c r="MY16" t="s">
        <v>4709</v>
      </c>
    </row>
    <row r="17" spans="1:363">
      <c r="A17" t="s">
        <v>837</v>
      </c>
      <c r="B17" t="s">
        <v>4094</v>
      </c>
      <c r="S17" t="s">
        <v>1170</v>
      </c>
      <c r="T17" t="s">
        <v>1171</v>
      </c>
      <c r="CE17" t="s">
        <v>1544</v>
      </c>
      <c r="DC17" s="43" t="s">
        <v>1176</v>
      </c>
      <c r="DD17" s="43" t="s">
        <v>1451</v>
      </c>
      <c r="DF17" s="43" t="s">
        <v>1737</v>
      </c>
      <c r="DK17" s="43" t="s">
        <v>1445</v>
      </c>
      <c r="DM17" s="43" t="s">
        <v>2306</v>
      </c>
      <c r="DN17" t="s">
        <v>2341</v>
      </c>
      <c r="DT17" s="43" t="s">
        <v>1661</v>
      </c>
      <c r="EH17" s="43" t="s">
        <v>1349</v>
      </c>
      <c r="EN17" s="43" t="s">
        <v>2015</v>
      </c>
      <c r="ER17" t="s">
        <v>2269</v>
      </c>
      <c r="GU17" t="s">
        <v>3675</v>
      </c>
      <c r="JW17" s="43" t="s">
        <v>3676</v>
      </c>
      <c r="KD17" s="43" t="s">
        <v>3677</v>
      </c>
      <c r="KG17" s="43" t="s">
        <v>3678</v>
      </c>
      <c r="KJ17" s="43" t="s">
        <v>3679</v>
      </c>
      <c r="KN17" s="43" t="s">
        <v>3680</v>
      </c>
      <c r="KZ17" s="48" t="s">
        <v>3681</v>
      </c>
      <c r="LG17" s="43" t="s">
        <v>3682</v>
      </c>
      <c r="LI17" s="43" t="s">
        <v>3683</v>
      </c>
      <c r="MY17" t="s">
        <v>4710</v>
      </c>
    </row>
    <row r="18" spans="1:363">
      <c r="A18" t="s">
        <v>949</v>
      </c>
      <c r="B18" t="s">
        <v>658</v>
      </c>
      <c r="S18" t="s">
        <v>1180</v>
      </c>
      <c r="T18" t="s">
        <v>1181</v>
      </c>
      <c r="CE18" t="s">
        <v>1553</v>
      </c>
      <c r="DC18" s="43" t="s">
        <v>1187</v>
      </c>
      <c r="DD18" s="43" t="s">
        <v>1458</v>
      </c>
      <c r="DF18" s="43" t="s">
        <v>1748</v>
      </c>
      <c r="DK18" s="43" t="s">
        <v>2173</v>
      </c>
      <c r="DM18" s="43" t="s">
        <v>2307</v>
      </c>
      <c r="DN18" t="s">
        <v>2343</v>
      </c>
      <c r="EH18" s="43" t="s">
        <v>1360</v>
      </c>
      <c r="EN18" s="43" t="s">
        <v>2022</v>
      </c>
      <c r="ER18" t="s">
        <v>2272</v>
      </c>
      <c r="GU18" t="s">
        <v>3684</v>
      </c>
      <c r="JW18" s="43" t="s">
        <v>3685</v>
      </c>
      <c r="KD18" s="43" t="s">
        <v>3686</v>
      </c>
      <c r="KG18" s="43" t="s">
        <v>3687</v>
      </c>
      <c r="KJ18" s="43" t="s">
        <v>3688</v>
      </c>
      <c r="KN18" s="43" t="s">
        <v>1112</v>
      </c>
      <c r="KZ18" s="48" t="s">
        <v>3689</v>
      </c>
      <c r="LG18" s="43" t="s">
        <v>3690</v>
      </c>
      <c r="LI18" s="43" t="s">
        <v>3691</v>
      </c>
      <c r="MY18" t="s">
        <v>4711</v>
      </c>
    </row>
    <row r="19" spans="1:363">
      <c r="A19" t="s">
        <v>729</v>
      </c>
      <c r="B19" t="s">
        <v>618</v>
      </c>
      <c r="T19" t="s">
        <v>1192</v>
      </c>
      <c r="DC19" s="43" t="s">
        <v>1198</v>
      </c>
      <c r="DF19" s="43" t="s">
        <v>1758</v>
      </c>
      <c r="DK19" s="43" t="s">
        <v>2180</v>
      </c>
      <c r="DM19" s="43" t="s">
        <v>1748</v>
      </c>
      <c r="EH19" s="43" t="s">
        <v>1373</v>
      </c>
      <c r="ER19" t="s">
        <v>2274</v>
      </c>
      <c r="GU19" t="s">
        <v>3692</v>
      </c>
      <c r="JW19" s="43" t="s">
        <v>3693</v>
      </c>
      <c r="KG19" s="43" t="s">
        <v>3694</v>
      </c>
      <c r="KJ19" s="43" t="s">
        <v>3695</v>
      </c>
      <c r="KN19" s="43" t="s">
        <v>3696</v>
      </c>
      <c r="LG19" s="43" t="s">
        <v>3697</v>
      </c>
      <c r="MY19" t="s">
        <v>4712</v>
      </c>
    </row>
    <row r="20" spans="1:363">
      <c r="A20" t="s">
        <v>861</v>
      </c>
      <c r="B20" t="s">
        <v>623</v>
      </c>
      <c r="T20" t="s">
        <v>1204</v>
      </c>
      <c r="DC20" s="43" t="s">
        <v>1210</v>
      </c>
      <c r="DF20" s="43" t="s">
        <v>1768</v>
      </c>
      <c r="DK20" s="43" t="s">
        <v>2188</v>
      </c>
      <c r="DM20" s="43" t="s">
        <v>2310</v>
      </c>
      <c r="EH20" s="43" t="s">
        <v>1384</v>
      </c>
      <c r="GU20" t="s">
        <v>3698</v>
      </c>
      <c r="KG20" s="43" t="s">
        <v>3699</v>
      </c>
      <c r="KJ20" s="43" t="s">
        <v>3700</v>
      </c>
      <c r="LG20" s="43" t="s">
        <v>3701</v>
      </c>
    </row>
    <row r="21" spans="1:363">
      <c r="A21" t="s">
        <v>988</v>
      </c>
      <c r="B21" t="s">
        <v>665</v>
      </c>
      <c r="T21" t="s">
        <v>1216</v>
      </c>
      <c r="DC21" s="43" t="s">
        <v>1220</v>
      </c>
      <c r="DK21" s="43" t="s">
        <v>1235</v>
      </c>
      <c r="DM21" s="43" t="s">
        <v>2312</v>
      </c>
      <c r="KG21" s="43" t="s">
        <v>2303</v>
      </c>
    </row>
    <row r="22" spans="1:363">
      <c r="A22" t="s">
        <v>996</v>
      </c>
      <c r="B22" t="s">
        <v>643</v>
      </c>
      <c r="T22" t="s">
        <v>1226</v>
      </c>
      <c r="DC22" s="43" t="s">
        <v>1231</v>
      </c>
      <c r="DK22" s="43" t="s">
        <v>2199</v>
      </c>
      <c r="KG22" s="43" t="s">
        <v>3702</v>
      </c>
    </row>
    <row r="23" spans="1:363">
      <c r="A23" t="s">
        <v>837</v>
      </c>
      <c r="B23" t="s">
        <v>4095</v>
      </c>
      <c r="T23" t="s">
        <v>1237</v>
      </c>
      <c r="DC23" s="43" t="s">
        <v>1243</v>
      </c>
      <c r="DK23" s="43" t="s">
        <v>2203</v>
      </c>
    </row>
    <row r="24" spans="1:363">
      <c r="A24" t="s">
        <v>978</v>
      </c>
      <c r="B24" t="s">
        <v>662</v>
      </c>
      <c r="T24" t="s">
        <v>1249</v>
      </c>
      <c r="DC24" s="43" t="s">
        <v>1255</v>
      </c>
      <c r="DK24" s="43" t="s">
        <v>2207</v>
      </c>
    </row>
    <row r="25" spans="1:363">
      <c r="A25" t="s">
        <v>978</v>
      </c>
      <c r="B25" t="s">
        <v>690</v>
      </c>
      <c r="T25" t="s">
        <v>1261</v>
      </c>
      <c r="DC25" s="43" t="s">
        <v>1266</v>
      </c>
    </row>
    <row r="26" spans="1:363">
      <c r="A26" t="s">
        <v>995</v>
      </c>
      <c r="B26" t="s">
        <v>4125</v>
      </c>
      <c r="T26" t="s">
        <v>1273</v>
      </c>
      <c r="DC26" s="43" t="s">
        <v>1278</v>
      </c>
    </row>
    <row r="27" spans="1:363">
      <c r="A27" t="s">
        <v>992</v>
      </c>
      <c r="B27" t="s">
        <v>668</v>
      </c>
      <c r="T27" t="s">
        <v>1285</v>
      </c>
    </row>
    <row r="28" spans="1:363">
      <c r="A28" t="s">
        <v>784</v>
      </c>
      <c r="B28" t="s">
        <v>620</v>
      </c>
      <c r="T28" t="s">
        <v>1295</v>
      </c>
    </row>
    <row r="29" spans="1:363">
      <c r="A29" t="s">
        <v>645</v>
      </c>
      <c r="B29" t="s">
        <v>4640</v>
      </c>
      <c r="T29" t="s">
        <v>1302</v>
      </c>
    </row>
    <row r="30" spans="1:363">
      <c r="A30" t="s">
        <v>584</v>
      </c>
      <c r="B30" t="s">
        <v>646</v>
      </c>
      <c r="T30" t="s">
        <v>1311</v>
      </c>
    </row>
    <row r="31" spans="1:363">
      <c r="A31" t="s">
        <v>974</v>
      </c>
      <c r="B31" t="s">
        <v>661</v>
      </c>
      <c r="T31" t="s">
        <v>1322</v>
      </c>
    </row>
    <row r="32" spans="1:363">
      <c r="A32" t="s">
        <v>811</v>
      </c>
      <c r="B32" t="s">
        <v>651</v>
      </c>
      <c r="T32" t="s">
        <v>1332</v>
      </c>
    </row>
    <row r="33" spans="1:20">
      <c r="A33" t="s">
        <v>989</v>
      </c>
      <c r="B33" t="s">
        <v>636</v>
      </c>
      <c r="T33" t="s">
        <v>1343</v>
      </c>
    </row>
    <row r="34" spans="1:20">
      <c r="A34" t="s">
        <v>995</v>
      </c>
      <c r="B34" t="s">
        <v>4126</v>
      </c>
      <c r="T34" t="s">
        <v>1353</v>
      </c>
    </row>
    <row r="35" spans="1:20">
      <c r="A35" t="s">
        <v>784</v>
      </c>
      <c r="B35" t="s">
        <v>650</v>
      </c>
      <c r="T35" t="s">
        <v>1364</v>
      </c>
    </row>
    <row r="36" spans="1:20">
      <c r="A36" t="s">
        <v>584</v>
      </c>
      <c r="B36" t="s">
        <v>674</v>
      </c>
      <c r="T36" t="s">
        <v>1378</v>
      </c>
    </row>
    <row r="37" spans="1:20">
      <c r="A37" t="s">
        <v>861</v>
      </c>
      <c r="B37" t="s">
        <v>653</v>
      </c>
      <c r="T37" t="s">
        <v>1387</v>
      </c>
    </row>
    <row r="38" spans="1:20">
      <c r="A38" t="s">
        <v>949</v>
      </c>
      <c r="B38" t="s">
        <v>686</v>
      </c>
      <c r="T38" t="s">
        <v>1394</v>
      </c>
    </row>
    <row r="39" spans="1:20">
      <c r="A39" t="s">
        <v>936</v>
      </c>
      <c r="B39" t="s">
        <v>627</v>
      </c>
      <c r="T39" t="s">
        <v>1405</v>
      </c>
    </row>
    <row r="40" spans="1:20">
      <c r="A40" t="s">
        <v>995</v>
      </c>
      <c r="B40" t="s">
        <v>754</v>
      </c>
      <c r="T40" t="s">
        <v>1417</v>
      </c>
    </row>
    <row r="41" spans="1:20">
      <c r="A41" t="s">
        <v>837</v>
      </c>
      <c r="B41" t="s">
        <v>4096</v>
      </c>
    </row>
    <row r="42" spans="1:20">
      <c r="A42" t="s">
        <v>936</v>
      </c>
      <c r="B42" t="s">
        <v>657</v>
      </c>
    </row>
    <row r="43" spans="1:20">
      <c r="A43" t="s">
        <v>990</v>
      </c>
      <c r="B43" t="s">
        <v>637</v>
      </c>
    </row>
    <row r="44" spans="1:20">
      <c r="A44" t="s">
        <v>958</v>
      </c>
      <c r="B44" t="s">
        <v>629</v>
      </c>
    </row>
    <row r="45" spans="1:20">
      <c r="A45" t="s">
        <v>974</v>
      </c>
      <c r="B45" t="s">
        <v>689</v>
      </c>
    </row>
    <row r="46" spans="1:20">
      <c r="A46" t="s">
        <v>757</v>
      </c>
      <c r="B46" s="43" t="s">
        <v>998</v>
      </c>
    </row>
    <row r="47" spans="1:20">
      <c r="A47" t="s">
        <v>861</v>
      </c>
      <c r="B47" t="s">
        <v>681</v>
      </c>
    </row>
    <row r="48" spans="1:20">
      <c r="A48" t="s">
        <v>992</v>
      </c>
      <c r="B48" t="s">
        <v>696</v>
      </c>
    </row>
    <row r="49" spans="1:2">
      <c r="A49" t="s">
        <v>837</v>
      </c>
      <c r="B49" t="s">
        <v>4097</v>
      </c>
    </row>
    <row r="50" spans="1:2">
      <c r="A50" t="s">
        <v>936</v>
      </c>
      <c r="B50" t="s">
        <v>685</v>
      </c>
    </row>
    <row r="51" spans="1:2">
      <c r="A51" t="s">
        <v>978</v>
      </c>
      <c r="B51" t="s">
        <v>718</v>
      </c>
    </row>
    <row r="52" spans="1:2">
      <c r="A52" t="s">
        <v>584</v>
      </c>
      <c r="B52" t="s">
        <v>702</v>
      </c>
    </row>
    <row r="53" spans="1:2">
      <c r="A53" t="s">
        <v>673</v>
      </c>
      <c r="B53" t="s">
        <v>4689</v>
      </c>
    </row>
    <row r="54" spans="1:2">
      <c r="A54" t="s">
        <v>784</v>
      </c>
      <c r="B54" t="s">
        <v>678</v>
      </c>
    </row>
    <row r="55" spans="1:2">
      <c r="A55" t="s">
        <v>996</v>
      </c>
      <c r="B55" t="s">
        <v>671</v>
      </c>
    </row>
    <row r="56" spans="1:2">
      <c r="A56" t="s">
        <v>584</v>
      </c>
      <c r="B56" t="s">
        <v>730</v>
      </c>
    </row>
    <row r="57" spans="1:2">
      <c r="A57" t="s">
        <v>904</v>
      </c>
      <c r="B57" t="s">
        <v>4111</v>
      </c>
    </row>
    <row r="58" spans="1:2">
      <c r="A58" t="s">
        <v>996</v>
      </c>
      <c r="B58" t="s">
        <v>699</v>
      </c>
    </row>
    <row r="59" spans="1:2">
      <c r="A59" t="s">
        <v>974</v>
      </c>
      <c r="B59" t="s">
        <v>717</v>
      </c>
    </row>
    <row r="60" spans="1:2">
      <c r="A60" t="s">
        <v>974</v>
      </c>
      <c r="B60" t="s">
        <v>745</v>
      </c>
    </row>
    <row r="61" spans="1:2">
      <c r="A61" t="s">
        <v>837</v>
      </c>
      <c r="B61" t="s">
        <v>4098</v>
      </c>
    </row>
    <row r="62" spans="1:2">
      <c r="A62" t="s">
        <v>904</v>
      </c>
      <c r="B62" t="s">
        <v>655</v>
      </c>
    </row>
    <row r="63" spans="1:2">
      <c r="A63" t="s">
        <v>990</v>
      </c>
      <c r="B63" t="s">
        <v>667</v>
      </c>
    </row>
    <row r="64" spans="1:2">
      <c r="A64" t="s">
        <v>992</v>
      </c>
      <c r="B64" t="s">
        <v>724</v>
      </c>
    </row>
    <row r="65" spans="1:2">
      <c r="A65" t="s">
        <v>996</v>
      </c>
      <c r="B65" t="s">
        <v>727</v>
      </c>
    </row>
    <row r="66" spans="1:2">
      <c r="A66" t="s">
        <v>996</v>
      </c>
      <c r="B66" t="s">
        <v>755</v>
      </c>
    </row>
    <row r="67" spans="1:2">
      <c r="A67" t="s">
        <v>992</v>
      </c>
      <c r="B67" t="s">
        <v>752</v>
      </c>
    </row>
    <row r="68" spans="1:2">
      <c r="A68" t="s">
        <v>989</v>
      </c>
      <c r="B68" t="s">
        <v>666</v>
      </c>
    </row>
    <row r="69" spans="1:2">
      <c r="A69" t="s">
        <v>837</v>
      </c>
      <c r="B69" t="s">
        <v>4099</v>
      </c>
    </row>
    <row r="70" spans="1:2">
      <c r="A70" t="s">
        <v>729</v>
      </c>
      <c r="B70" t="s">
        <v>648</v>
      </c>
    </row>
    <row r="71" spans="1:2">
      <c r="A71" t="s">
        <v>837</v>
      </c>
      <c r="B71" t="s">
        <v>4100</v>
      </c>
    </row>
    <row r="72" spans="1:2">
      <c r="A72" t="s">
        <v>757</v>
      </c>
      <c r="B72" s="43" t="s">
        <v>1059</v>
      </c>
    </row>
    <row r="73" spans="1:2">
      <c r="A73" t="s">
        <v>989</v>
      </c>
      <c r="B73" t="s">
        <v>694</v>
      </c>
    </row>
    <row r="74" spans="1:2">
      <c r="A74" t="s">
        <v>922</v>
      </c>
      <c r="B74" t="s">
        <v>999</v>
      </c>
    </row>
    <row r="75" spans="1:2">
      <c r="A75" t="s">
        <v>922</v>
      </c>
      <c r="B75" t="s">
        <v>656</v>
      </c>
    </row>
    <row r="76" spans="1:2">
      <c r="A76" t="s">
        <v>784</v>
      </c>
      <c r="B76" t="s">
        <v>706</v>
      </c>
    </row>
    <row r="77" spans="1:2">
      <c r="A77" t="s">
        <v>757</v>
      </c>
      <c r="B77" t="s">
        <v>677</v>
      </c>
    </row>
    <row r="78" spans="1:2">
      <c r="A78" t="s">
        <v>974</v>
      </c>
      <c r="B78" t="s">
        <v>773</v>
      </c>
    </row>
    <row r="79" spans="1:2">
      <c r="A79" t="s">
        <v>974</v>
      </c>
      <c r="B79" t="s">
        <v>800</v>
      </c>
    </row>
    <row r="80" spans="1:2">
      <c r="A80" t="s">
        <v>584</v>
      </c>
      <c r="B80" t="s">
        <v>758</v>
      </c>
    </row>
    <row r="81" spans="1:2">
      <c r="A81" t="s">
        <v>701</v>
      </c>
      <c r="B81" t="s">
        <v>630</v>
      </c>
    </row>
    <row r="82" spans="1:2">
      <c r="A82" t="s">
        <v>967</v>
      </c>
      <c r="B82" t="s">
        <v>4642</v>
      </c>
    </row>
    <row r="83" spans="1:2">
      <c r="A83" t="s">
        <v>729</v>
      </c>
      <c r="B83" t="s">
        <v>676</v>
      </c>
    </row>
    <row r="84" spans="1:2">
      <c r="A84" t="s">
        <v>967</v>
      </c>
      <c r="B84" t="s">
        <v>660</v>
      </c>
    </row>
    <row r="85" spans="1:2">
      <c r="A85" t="s">
        <v>992</v>
      </c>
      <c r="B85" t="s">
        <v>779</v>
      </c>
    </row>
    <row r="86" spans="1:2">
      <c r="A86" t="s">
        <v>985</v>
      </c>
      <c r="B86" t="s">
        <v>634</v>
      </c>
    </row>
    <row r="87" spans="1:2">
      <c r="A87" t="s">
        <v>992</v>
      </c>
      <c r="B87" t="s">
        <v>806</v>
      </c>
    </row>
    <row r="88" spans="1:2">
      <c r="A88" t="s">
        <v>992</v>
      </c>
      <c r="B88" t="s">
        <v>833</v>
      </c>
    </row>
    <row r="89" spans="1:2">
      <c r="A89" t="s">
        <v>757</v>
      </c>
      <c r="B89" t="s">
        <v>705</v>
      </c>
    </row>
    <row r="90" spans="1:2">
      <c r="A90" t="s">
        <v>784</v>
      </c>
      <c r="B90" t="s">
        <v>734</v>
      </c>
    </row>
    <row r="91" spans="1:2">
      <c r="A91" t="s">
        <v>784</v>
      </c>
      <c r="B91" t="s">
        <v>762</v>
      </c>
    </row>
    <row r="92" spans="1:2">
      <c r="A92" t="s">
        <v>811</v>
      </c>
      <c r="B92" t="s">
        <v>679</v>
      </c>
    </row>
    <row r="93" spans="1:2">
      <c r="A93" t="s">
        <v>982</v>
      </c>
      <c r="B93" t="s">
        <v>633</v>
      </c>
    </row>
    <row r="94" spans="1:2">
      <c r="A94" t="s">
        <v>985</v>
      </c>
      <c r="B94" t="s">
        <v>664</v>
      </c>
    </row>
    <row r="95" spans="1:2">
      <c r="A95" t="s">
        <v>985</v>
      </c>
      <c r="B95" t="s">
        <v>692</v>
      </c>
    </row>
    <row r="96" spans="1:2">
      <c r="A96" t="s">
        <v>837</v>
      </c>
      <c r="B96" t="s">
        <v>818</v>
      </c>
    </row>
    <row r="97" spans="1:2">
      <c r="A97" t="s">
        <v>985</v>
      </c>
      <c r="B97" t="s">
        <v>4646</v>
      </c>
    </row>
    <row r="98" spans="1:2">
      <c r="A98" t="s">
        <v>985</v>
      </c>
      <c r="B98" t="s">
        <v>748</v>
      </c>
    </row>
    <row r="99" spans="1:2">
      <c r="A99" t="s">
        <v>995</v>
      </c>
      <c r="B99" t="s">
        <v>781</v>
      </c>
    </row>
    <row r="100" spans="1:2">
      <c r="A100" t="s">
        <v>861</v>
      </c>
      <c r="B100" t="s">
        <v>709</v>
      </c>
    </row>
    <row r="101" spans="1:2">
      <c r="A101" t="s">
        <v>997</v>
      </c>
      <c r="B101" t="s">
        <v>644</v>
      </c>
    </row>
    <row r="102" spans="1:2">
      <c r="A102" t="s">
        <v>988</v>
      </c>
      <c r="B102" t="s">
        <v>693</v>
      </c>
    </row>
    <row r="103" spans="1:2">
      <c r="A103" t="s">
        <v>904</v>
      </c>
      <c r="B103" t="s">
        <v>683</v>
      </c>
    </row>
    <row r="104" spans="1:2">
      <c r="A104" t="s">
        <v>883</v>
      </c>
      <c r="B104" t="s">
        <v>654</v>
      </c>
    </row>
    <row r="105" spans="1:2">
      <c r="A105" t="s">
        <v>784</v>
      </c>
      <c r="B105" t="s">
        <v>789</v>
      </c>
    </row>
    <row r="106" spans="1:2">
      <c r="A106" t="s">
        <v>584</v>
      </c>
      <c r="B106" t="s">
        <v>785</v>
      </c>
    </row>
    <row r="107" spans="1:2">
      <c r="A107" t="s">
        <v>904</v>
      </c>
      <c r="B107" t="s">
        <v>711</v>
      </c>
    </row>
    <row r="108" spans="1:2">
      <c r="A108" t="s">
        <v>904</v>
      </c>
      <c r="B108" t="s">
        <v>739</v>
      </c>
    </row>
    <row r="109" spans="1:2">
      <c r="A109" t="s">
        <v>861</v>
      </c>
      <c r="B109" t="s">
        <v>737</v>
      </c>
    </row>
    <row r="110" spans="1:2">
      <c r="A110" t="s">
        <v>936</v>
      </c>
      <c r="B110" t="s">
        <v>713</v>
      </c>
    </row>
    <row r="111" spans="1:2">
      <c r="A111" t="s">
        <v>757</v>
      </c>
      <c r="B111" t="s">
        <v>733</v>
      </c>
    </row>
    <row r="112" spans="1:2">
      <c r="A112" t="s">
        <v>989</v>
      </c>
      <c r="B112" t="s">
        <v>722</v>
      </c>
    </row>
    <row r="113" spans="1:2">
      <c r="A113" t="s">
        <v>784</v>
      </c>
      <c r="B113" t="s">
        <v>816</v>
      </c>
    </row>
    <row r="114" spans="1:2">
      <c r="A114" t="s">
        <v>978</v>
      </c>
      <c r="B114" t="s">
        <v>746</v>
      </c>
    </row>
    <row r="115" spans="1:2">
      <c r="A115" t="s">
        <v>996</v>
      </c>
      <c r="B115" t="s">
        <v>782</v>
      </c>
    </row>
    <row r="116" spans="1:2">
      <c r="A116" t="s">
        <v>995</v>
      </c>
      <c r="B116" t="s">
        <v>808</v>
      </c>
    </row>
    <row r="117" spans="1:2">
      <c r="A117" t="s">
        <v>958</v>
      </c>
      <c r="B117" t="s">
        <v>4113</v>
      </c>
    </row>
    <row r="118" spans="1:2">
      <c r="A118" t="s">
        <v>584</v>
      </c>
      <c r="B118" t="s">
        <v>812</v>
      </c>
    </row>
    <row r="119" spans="1:2">
      <c r="A119" t="s">
        <v>936</v>
      </c>
      <c r="B119" t="s">
        <v>741</v>
      </c>
    </row>
    <row r="120" spans="1:2">
      <c r="A120" t="s">
        <v>584</v>
      </c>
      <c r="B120" t="s">
        <v>838</v>
      </c>
    </row>
    <row r="121" spans="1:2">
      <c r="A121" t="s">
        <v>922</v>
      </c>
      <c r="B121" t="s">
        <v>684</v>
      </c>
    </row>
    <row r="122" spans="1:2">
      <c r="A122" t="s">
        <v>985</v>
      </c>
      <c r="B122" t="s">
        <v>775</v>
      </c>
    </row>
    <row r="123" spans="1:2">
      <c r="A123" t="s">
        <v>584</v>
      </c>
      <c r="B123" t="s">
        <v>862</v>
      </c>
    </row>
    <row r="124" spans="1:2">
      <c r="A124" t="s">
        <v>922</v>
      </c>
      <c r="B124" t="s">
        <v>712</v>
      </c>
    </row>
    <row r="125" spans="1:2">
      <c r="A125" t="s">
        <v>757</v>
      </c>
      <c r="B125" t="s">
        <v>761</v>
      </c>
    </row>
    <row r="126" spans="1:2">
      <c r="A126" t="s">
        <v>974</v>
      </c>
      <c r="B126" t="s">
        <v>827</v>
      </c>
    </row>
    <row r="127" spans="1:2">
      <c r="A127" t="s">
        <v>978</v>
      </c>
      <c r="B127" t="s">
        <v>4117</v>
      </c>
    </row>
    <row r="128" spans="1:2">
      <c r="A128" t="s">
        <v>997</v>
      </c>
      <c r="B128" t="s">
        <v>672</v>
      </c>
    </row>
    <row r="129" spans="1:2">
      <c r="A129" t="s">
        <v>995</v>
      </c>
      <c r="B129" t="s">
        <v>4127</v>
      </c>
    </row>
    <row r="130" spans="1:2">
      <c r="A130" t="s">
        <v>904</v>
      </c>
      <c r="B130" t="s">
        <v>767</v>
      </c>
    </row>
    <row r="131" spans="1:2">
      <c r="A131" t="s">
        <v>967</v>
      </c>
      <c r="B131" t="s">
        <v>4115</v>
      </c>
    </row>
    <row r="132" spans="1:2">
      <c r="A132" t="s">
        <v>757</v>
      </c>
      <c r="B132" t="s">
        <v>788</v>
      </c>
    </row>
    <row r="133" spans="1:2">
      <c r="A133" t="s">
        <v>883</v>
      </c>
      <c r="B133" t="s">
        <v>682</v>
      </c>
    </row>
    <row r="134" spans="1:2">
      <c r="A134" t="s">
        <v>997</v>
      </c>
      <c r="B134" t="s">
        <v>700</v>
      </c>
    </row>
    <row r="135" spans="1:2">
      <c r="A135" t="s">
        <v>729</v>
      </c>
      <c r="B135" t="s">
        <v>704</v>
      </c>
    </row>
    <row r="136" spans="1:2">
      <c r="A136" t="s">
        <v>757</v>
      </c>
      <c r="B136" t="s">
        <v>815</v>
      </c>
    </row>
    <row r="137" spans="1:2">
      <c r="A137" t="s">
        <v>949</v>
      </c>
      <c r="B137" t="s">
        <v>4690</v>
      </c>
    </row>
    <row r="138" spans="1:2">
      <c r="A138" t="s">
        <v>989</v>
      </c>
      <c r="B138" t="s">
        <v>750</v>
      </c>
    </row>
    <row r="139" spans="1:2">
      <c r="A139" t="s">
        <v>729</v>
      </c>
      <c r="B139" t="s">
        <v>732</v>
      </c>
    </row>
    <row r="140" spans="1:2">
      <c r="A140" t="s">
        <v>990</v>
      </c>
      <c r="B140" t="s">
        <v>695</v>
      </c>
    </row>
    <row r="141" spans="1:2">
      <c r="A141" t="s">
        <v>967</v>
      </c>
      <c r="B141" t="s">
        <v>716</v>
      </c>
    </row>
    <row r="142" spans="1:2">
      <c r="A142" t="s">
        <v>922</v>
      </c>
      <c r="B142" t="s">
        <v>740</v>
      </c>
    </row>
    <row r="143" spans="1:2">
      <c r="A143" t="s">
        <v>922</v>
      </c>
      <c r="B143" t="s">
        <v>768</v>
      </c>
    </row>
    <row r="144" spans="1:2">
      <c r="A144" t="s">
        <v>997</v>
      </c>
      <c r="B144" t="s">
        <v>728</v>
      </c>
    </row>
    <row r="145" spans="1:2">
      <c r="A145" t="s">
        <v>989</v>
      </c>
      <c r="B145" t="s">
        <v>777</v>
      </c>
    </row>
    <row r="146" spans="1:2">
      <c r="A146" t="s">
        <v>990</v>
      </c>
      <c r="B146" t="s">
        <v>723</v>
      </c>
    </row>
    <row r="147" spans="1:2">
      <c r="A147" t="s">
        <v>974</v>
      </c>
      <c r="B147" t="s">
        <v>853</v>
      </c>
    </row>
    <row r="148" spans="1:2">
      <c r="A148" t="s">
        <v>967</v>
      </c>
      <c r="B148" t="s">
        <v>744</v>
      </c>
    </row>
    <row r="149" spans="1:2">
      <c r="A149" t="s">
        <v>729</v>
      </c>
      <c r="B149" t="s">
        <v>760</v>
      </c>
    </row>
    <row r="150" spans="1:2">
      <c r="A150" t="s">
        <v>904</v>
      </c>
      <c r="B150" t="s">
        <v>794</v>
      </c>
    </row>
    <row r="151" spans="1:2">
      <c r="A151" t="s">
        <v>883</v>
      </c>
      <c r="B151" t="s">
        <v>710</v>
      </c>
    </row>
    <row r="152" spans="1:2">
      <c r="A152" t="s">
        <v>995</v>
      </c>
      <c r="B152" t="s">
        <v>859</v>
      </c>
    </row>
    <row r="153" spans="1:2">
      <c r="A153" t="s">
        <v>995</v>
      </c>
      <c r="B153" t="s">
        <v>880</v>
      </c>
    </row>
    <row r="154" spans="1:2">
      <c r="A154" t="s">
        <v>995</v>
      </c>
      <c r="B154" t="s">
        <v>4128</v>
      </c>
    </row>
    <row r="155" spans="1:2">
      <c r="A155" t="s">
        <v>996</v>
      </c>
      <c r="B155" t="s">
        <v>809</v>
      </c>
    </row>
    <row r="156" spans="1:2">
      <c r="A156" t="s">
        <v>784</v>
      </c>
      <c r="B156" t="s">
        <v>842</v>
      </c>
    </row>
    <row r="157" spans="1:2">
      <c r="A157" t="s">
        <v>989</v>
      </c>
      <c r="B157" t="s">
        <v>804</v>
      </c>
    </row>
    <row r="158" spans="1:2">
      <c r="A158" t="s">
        <v>861</v>
      </c>
      <c r="B158" t="s">
        <v>765</v>
      </c>
    </row>
    <row r="159" spans="1:2">
      <c r="A159" t="s">
        <v>729</v>
      </c>
      <c r="B159" t="s">
        <v>787</v>
      </c>
    </row>
    <row r="160" spans="1:2">
      <c r="A160" t="s">
        <v>837</v>
      </c>
      <c r="B160" t="s">
        <v>4101</v>
      </c>
    </row>
    <row r="161" spans="1:2">
      <c r="A161" t="s">
        <v>992</v>
      </c>
      <c r="B161" t="s">
        <v>858</v>
      </c>
    </row>
    <row r="162" spans="1:2">
      <c r="A162" t="s">
        <v>994</v>
      </c>
      <c r="B162" t="s">
        <v>641</v>
      </c>
    </row>
    <row r="163" spans="1:2">
      <c r="A163" t="s">
        <v>992</v>
      </c>
      <c r="B163" t="s">
        <v>879</v>
      </c>
    </row>
    <row r="164" spans="1:2">
      <c r="A164" t="s">
        <v>958</v>
      </c>
      <c r="B164" t="s">
        <v>687</v>
      </c>
    </row>
    <row r="165" spans="1:2">
      <c r="A165" t="s">
        <v>989</v>
      </c>
      <c r="B165" t="s">
        <v>831</v>
      </c>
    </row>
    <row r="166" spans="1:2">
      <c r="A166" t="s">
        <v>974</v>
      </c>
      <c r="B166" t="s">
        <v>874</v>
      </c>
    </row>
    <row r="167" spans="1:2">
      <c r="A167" t="s">
        <v>949</v>
      </c>
      <c r="B167" t="s">
        <v>742</v>
      </c>
    </row>
    <row r="168" spans="1:2">
      <c r="A168" t="s">
        <v>996</v>
      </c>
      <c r="B168" t="s">
        <v>835</v>
      </c>
    </row>
    <row r="169" spans="1:2">
      <c r="A169" t="s">
        <v>996</v>
      </c>
      <c r="B169" t="s">
        <v>860</v>
      </c>
    </row>
    <row r="170" spans="1:2">
      <c r="A170" t="s">
        <v>990</v>
      </c>
      <c r="B170" t="s">
        <v>751</v>
      </c>
    </row>
    <row r="171" spans="1:2">
      <c r="A171" t="s">
        <v>837</v>
      </c>
      <c r="B171" t="s">
        <v>4102</v>
      </c>
    </row>
    <row r="172" spans="1:2">
      <c r="A172" t="s">
        <v>837</v>
      </c>
      <c r="B172" t="s">
        <v>4103</v>
      </c>
    </row>
    <row r="173" spans="1:2">
      <c r="A173" t="s">
        <v>729</v>
      </c>
      <c r="B173" t="s">
        <v>814</v>
      </c>
    </row>
    <row r="174" spans="1:2">
      <c r="A174" t="s">
        <v>989</v>
      </c>
      <c r="B174" t="s">
        <v>856</v>
      </c>
    </row>
    <row r="175" spans="1:2">
      <c r="A175" t="s">
        <v>994</v>
      </c>
      <c r="B175" t="s">
        <v>4124</v>
      </c>
    </row>
    <row r="176" spans="1:2">
      <c r="A176" t="s">
        <v>997</v>
      </c>
      <c r="B176" t="s">
        <v>756</v>
      </c>
    </row>
    <row r="177" spans="1:2">
      <c r="A177" t="s">
        <v>811</v>
      </c>
      <c r="B177" t="s">
        <v>707</v>
      </c>
    </row>
    <row r="178" spans="1:2">
      <c r="A178" t="s">
        <v>784</v>
      </c>
      <c r="B178" t="s">
        <v>865</v>
      </c>
    </row>
    <row r="179" spans="1:2">
      <c r="A179" t="s">
        <v>729</v>
      </c>
      <c r="B179" t="s">
        <v>840</v>
      </c>
    </row>
    <row r="180" spans="1:2">
      <c r="A180" t="s">
        <v>701</v>
      </c>
      <c r="B180" t="s">
        <v>647</v>
      </c>
    </row>
    <row r="181" spans="1:2">
      <c r="A181" t="s">
        <v>936</v>
      </c>
      <c r="B181" t="s">
        <v>769</v>
      </c>
    </row>
    <row r="182" spans="1:2">
      <c r="A182" t="s">
        <v>584</v>
      </c>
      <c r="B182" t="s">
        <v>3721</v>
      </c>
    </row>
    <row r="183" spans="1:2">
      <c r="A183" t="s">
        <v>990</v>
      </c>
      <c r="B183" t="s">
        <v>778</v>
      </c>
    </row>
    <row r="184" spans="1:2">
      <c r="A184" t="s">
        <v>883</v>
      </c>
      <c r="B184" t="s">
        <v>738</v>
      </c>
    </row>
    <row r="185" spans="1:2">
      <c r="A185" t="s">
        <v>883</v>
      </c>
      <c r="B185" t="s">
        <v>766</v>
      </c>
    </row>
    <row r="186" spans="1:2">
      <c r="A186" t="s">
        <v>992</v>
      </c>
      <c r="B186" t="s">
        <v>900</v>
      </c>
    </row>
    <row r="187" spans="1:2">
      <c r="A187" t="s">
        <v>584</v>
      </c>
      <c r="B187" t="s">
        <v>3722</v>
      </c>
    </row>
    <row r="188" spans="1:2">
      <c r="A188" t="s">
        <v>757</v>
      </c>
      <c r="B188" t="s">
        <v>841</v>
      </c>
    </row>
    <row r="189" spans="1:2">
      <c r="A189" t="s">
        <v>992</v>
      </c>
      <c r="B189" t="s">
        <v>919</v>
      </c>
    </row>
    <row r="190" spans="1:2">
      <c r="A190" t="s">
        <v>757</v>
      </c>
      <c r="B190" t="s">
        <v>864</v>
      </c>
    </row>
    <row r="191" spans="1:2">
      <c r="A191" t="s">
        <v>992</v>
      </c>
      <c r="B191" t="s">
        <v>933</v>
      </c>
    </row>
    <row r="192" spans="1:2">
      <c r="A192" t="s">
        <v>904</v>
      </c>
      <c r="B192" t="s">
        <v>821</v>
      </c>
    </row>
    <row r="193" spans="1:2">
      <c r="A193" t="s">
        <v>994</v>
      </c>
      <c r="B193" t="s">
        <v>697</v>
      </c>
    </row>
    <row r="194" spans="1:2">
      <c r="A194" t="s">
        <v>967</v>
      </c>
      <c r="B194" t="s">
        <v>772</v>
      </c>
    </row>
    <row r="195" spans="1:2">
      <c r="A195" t="s">
        <v>992</v>
      </c>
      <c r="B195" t="s">
        <v>946</v>
      </c>
    </row>
    <row r="196" spans="1:2">
      <c r="A196" t="s">
        <v>958</v>
      </c>
      <c r="B196" t="s">
        <v>715</v>
      </c>
    </row>
    <row r="197" spans="1:2">
      <c r="A197" t="s">
        <v>784</v>
      </c>
      <c r="B197" t="s">
        <v>887</v>
      </c>
    </row>
    <row r="198" spans="1:2">
      <c r="A198" t="s">
        <v>701</v>
      </c>
      <c r="B198" t="s">
        <v>675</v>
      </c>
    </row>
    <row r="199" spans="1:2">
      <c r="A199" t="s">
        <v>837</v>
      </c>
      <c r="B199" t="s">
        <v>909</v>
      </c>
    </row>
    <row r="200" spans="1:2">
      <c r="A200" t="s">
        <v>958</v>
      </c>
      <c r="B200" t="s">
        <v>743</v>
      </c>
    </row>
    <row r="201" spans="1:2">
      <c r="A201" t="s">
        <v>883</v>
      </c>
      <c r="B201" t="s">
        <v>793</v>
      </c>
    </row>
    <row r="202" spans="1:2">
      <c r="A202" t="s">
        <v>992</v>
      </c>
      <c r="B202" t="s">
        <v>956</v>
      </c>
    </row>
    <row r="203" spans="1:2">
      <c r="A203" t="s">
        <v>994</v>
      </c>
      <c r="B203" t="s">
        <v>725</v>
      </c>
    </row>
    <row r="204" spans="1:2">
      <c r="A204" t="s">
        <v>997</v>
      </c>
      <c r="B204" t="s">
        <v>783</v>
      </c>
    </row>
    <row r="205" spans="1:2">
      <c r="A205" t="s">
        <v>701</v>
      </c>
      <c r="B205" t="s">
        <v>703</v>
      </c>
    </row>
    <row r="206" spans="1:2">
      <c r="A206" t="s">
        <v>996</v>
      </c>
      <c r="B206" t="s">
        <v>881</v>
      </c>
    </row>
    <row r="207" spans="1:2">
      <c r="A207" t="s">
        <v>978</v>
      </c>
      <c r="B207" t="s">
        <v>801</v>
      </c>
    </row>
    <row r="208" spans="1:2">
      <c r="A208" t="s">
        <v>974</v>
      </c>
      <c r="B208" t="s">
        <v>896</v>
      </c>
    </row>
    <row r="209" spans="1:2">
      <c r="A209" t="s">
        <v>992</v>
      </c>
      <c r="B209" t="s">
        <v>965</v>
      </c>
    </row>
    <row r="210" spans="1:2">
      <c r="A210" t="s">
        <v>883</v>
      </c>
      <c r="B210" t="s">
        <v>820</v>
      </c>
    </row>
    <row r="211" spans="1:2">
      <c r="A211" t="s">
        <v>729</v>
      </c>
      <c r="B211" t="s">
        <v>863</v>
      </c>
    </row>
    <row r="212" spans="1:2">
      <c r="A212" t="s">
        <v>967</v>
      </c>
      <c r="B212" t="s">
        <v>799</v>
      </c>
    </row>
    <row r="213" spans="1:2">
      <c r="A213" t="s">
        <v>996</v>
      </c>
      <c r="B213" t="s">
        <v>4129</v>
      </c>
    </row>
    <row r="214" spans="1:2">
      <c r="A214" t="s">
        <v>701</v>
      </c>
      <c r="B214" t="s">
        <v>731</v>
      </c>
    </row>
    <row r="215" spans="1:2">
      <c r="A215" t="s">
        <v>883</v>
      </c>
      <c r="B215" t="s">
        <v>846</v>
      </c>
    </row>
    <row r="216" spans="1:2">
      <c r="A216" t="s">
        <v>994</v>
      </c>
      <c r="B216" t="s">
        <v>753</v>
      </c>
    </row>
    <row r="217" spans="1:2">
      <c r="A217" t="s">
        <v>861</v>
      </c>
      <c r="B217" t="s">
        <v>4110</v>
      </c>
    </row>
    <row r="218" spans="1:2">
      <c r="A218" t="s">
        <v>811</v>
      </c>
      <c r="B218" t="s">
        <v>735</v>
      </c>
    </row>
    <row r="219" spans="1:2">
      <c r="A219" t="s">
        <v>922</v>
      </c>
      <c r="B219" t="s">
        <v>795</v>
      </c>
    </row>
    <row r="220" spans="1:2">
      <c r="A220" t="s">
        <v>811</v>
      </c>
      <c r="B220" t="s">
        <v>763</v>
      </c>
    </row>
    <row r="221" spans="1:2">
      <c r="A221" t="s">
        <v>811</v>
      </c>
      <c r="B221" t="s">
        <v>790</v>
      </c>
    </row>
    <row r="222" spans="1:2">
      <c r="A222" t="s">
        <v>989</v>
      </c>
      <c r="B222" t="s">
        <v>877</v>
      </c>
    </row>
    <row r="223" spans="1:2">
      <c r="A223" t="s">
        <v>729</v>
      </c>
      <c r="B223" t="s">
        <v>885</v>
      </c>
    </row>
    <row r="224" spans="1:2">
      <c r="A224" t="s">
        <v>757</v>
      </c>
      <c r="B224" t="s">
        <v>886</v>
      </c>
    </row>
    <row r="225" spans="1:2">
      <c r="A225" t="s">
        <v>861</v>
      </c>
      <c r="B225" t="s">
        <v>819</v>
      </c>
    </row>
    <row r="226" spans="1:2">
      <c r="A226" t="s">
        <v>784</v>
      </c>
      <c r="B226" t="s">
        <v>908</v>
      </c>
    </row>
    <row r="227" spans="1:2">
      <c r="A227" t="s">
        <v>837</v>
      </c>
      <c r="B227" t="s">
        <v>4104</v>
      </c>
    </row>
    <row r="228" spans="1:2">
      <c r="A228" t="s">
        <v>837</v>
      </c>
      <c r="B228" t="s">
        <v>4105</v>
      </c>
    </row>
    <row r="229" spans="1:2">
      <c r="A229" t="s">
        <v>904</v>
      </c>
      <c r="B229" t="s">
        <v>847</v>
      </c>
    </row>
    <row r="230" spans="1:2">
      <c r="A230" t="s">
        <v>904</v>
      </c>
      <c r="B230" t="s">
        <v>869</v>
      </c>
    </row>
    <row r="231" spans="1:2">
      <c r="A231" t="s">
        <v>701</v>
      </c>
      <c r="B231" t="s">
        <v>759</v>
      </c>
    </row>
    <row r="232" spans="1:2">
      <c r="A232" t="s">
        <v>996</v>
      </c>
      <c r="B232" t="s">
        <v>921</v>
      </c>
    </row>
    <row r="233" spans="1:2">
      <c r="A233" t="s">
        <v>997</v>
      </c>
      <c r="B233" t="s">
        <v>810</v>
      </c>
    </row>
    <row r="234" spans="1:2">
      <c r="A234" t="s">
        <v>989</v>
      </c>
      <c r="B234" t="s">
        <v>898</v>
      </c>
    </row>
    <row r="235" spans="1:2">
      <c r="A235" t="s">
        <v>883</v>
      </c>
      <c r="B235" t="s">
        <v>868</v>
      </c>
    </row>
    <row r="236" spans="1:2">
      <c r="A236" t="s">
        <v>701</v>
      </c>
      <c r="B236" t="s">
        <v>786</v>
      </c>
    </row>
    <row r="237" spans="1:2">
      <c r="A237" t="s">
        <v>837</v>
      </c>
      <c r="B237" t="s">
        <v>952</v>
      </c>
    </row>
    <row r="238" spans="1:2">
      <c r="A238" t="s">
        <v>638</v>
      </c>
      <c r="B238" t="s">
        <v>4647</v>
      </c>
    </row>
    <row r="239" spans="1:2">
      <c r="A239" t="s">
        <v>988</v>
      </c>
      <c r="B239" t="s">
        <v>721</v>
      </c>
    </row>
    <row r="240" spans="1:2">
      <c r="A240" t="s">
        <v>883</v>
      </c>
      <c r="B240" t="s">
        <v>890</v>
      </c>
    </row>
    <row r="241" spans="1:2">
      <c r="A241" t="s">
        <v>967</v>
      </c>
      <c r="B241" t="s">
        <v>826</v>
      </c>
    </row>
    <row r="242" spans="1:2">
      <c r="A242" t="s">
        <v>994</v>
      </c>
      <c r="B242" t="s">
        <v>780</v>
      </c>
    </row>
    <row r="243" spans="1:2">
      <c r="A243" t="s">
        <v>757</v>
      </c>
      <c r="B243" t="s">
        <v>907</v>
      </c>
    </row>
    <row r="244" spans="1:2">
      <c r="A244" t="s">
        <v>757</v>
      </c>
      <c r="B244" t="s">
        <v>924</v>
      </c>
    </row>
    <row r="245" spans="1:2">
      <c r="A245" t="s">
        <v>757</v>
      </c>
      <c r="B245" t="s">
        <v>939</v>
      </c>
    </row>
    <row r="246" spans="1:2">
      <c r="A246" t="s">
        <v>997</v>
      </c>
      <c r="B246" t="s">
        <v>836</v>
      </c>
    </row>
    <row r="247" spans="1:2">
      <c r="A247" t="s">
        <v>936</v>
      </c>
      <c r="B247" t="s">
        <v>796</v>
      </c>
    </row>
    <row r="248" spans="1:2">
      <c r="A248" t="s">
        <v>922</v>
      </c>
      <c r="B248" t="s">
        <v>822</v>
      </c>
    </row>
    <row r="249" spans="1:2">
      <c r="A249" t="s">
        <v>974</v>
      </c>
      <c r="B249" t="s">
        <v>916</v>
      </c>
    </row>
    <row r="250" spans="1:2">
      <c r="A250" t="s">
        <v>757</v>
      </c>
      <c r="B250" t="s">
        <v>951</v>
      </c>
    </row>
    <row r="251" spans="1:2">
      <c r="A251" t="s">
        <v>861</v>
      </c>
      <c r="B251" t="s">
        <v>845</v>
      </c>
    </row>
    <row r="252" spans="1:2">
      <c r="A252" t="s">
        <v>922</v>
      </c>
      <c r="B252" t="s">
        <v>848</v>
      </c>
    </row>
    <row r="253" spans="1:2">
      <c r="A253" t="s">
        <v>982</v>
      </c>
      <c r="B253" t="s">
        <v>663</v>
      </c>
    </row>
    <row r="254" spans="1:2">
      <c r="A254" t="s">
        <v>904</v>
      </c>
      <c r="B254" t="s">
        <v>891</v>
      </c>
    </row>
    <row r="255" spans="1:2">
      <c r="A255" t="s">
        <v>990</v>
      </c>
      <c r="B255" t="s">
        <v>805</v>
      </c>
    </row>
    <row r="256" spans="1:2">
      <c r="A256" t="s">
        <v>949</v>
      </c>
      <c r="B256" t="s">
        <v>770</v>
      </c>
    </row>
    <row r="257" spans="1:2">
      <c r="A257" t="s">
        <v>949</v>
      </c>
      <c r="B257" t="s">
        <v>797</v>
      </c>
    </row>
    <row r="258" spans="1:2">
      <c r="A258" t="s">
        <v>904</v>
      </c>
      <c r="B258" t="s">
        <v>912</v>
      </c>
    </row>
    <row r="259" spans="1:2">
      <c r="A259" t="s">
        <v>992</v>
      </c>
      <c r="B259" t="s">
        <v>973</v>
      </c>
    </row>
    <row r="260" spans="1:2">
      <c r="A260" t="s">
        <v>922</v>
      </c>
      <c r="B260" t="s">
        <v>870</v>
      </c>
    </row>
    <row r="261" spans="1:2">
      <c r="A261" t="s">
        <v>958</v>
      </c>
      <c r="B261" t="s">
        <v>771</v>
      </c>
    </row>
    <row r="262" spans="1:2">
      <c r="A262" t="s">
        <v>584</v>
      </c>
      <c r="B262" t="s">
        <v>798</v>
      </c>
    </row>
    <row r="263" spans="1:2">
      <c r="A263" t="s">
        <v>958</v>
      </c>
      <c r="B263" t="s">
        <v>4639</v>
      </c>
    </row>
    <row r="264" spans="1:2">
      <c r="A264" t="s">
        <v>995</v>
      </c>
      <c r="B264" t="s">
        <v>920</v>
      </c>
    </row>
    <row r="265" spans="1:2">
      <c r="A265" t="s">
        <v>989</v>
      </c>
      <c r="B265" t="s">
        <v>4122</v>
      </c>
    </row>
    <row r="266" spans="1:2">
      <c r="A266" t="s">
        <v>990</v>
      </c>
      <c r="B266" t="s">
        <v>832</v>
      </c>
    </row>
    <row r="267" spans="1:2">
      <c r="A267" t="s">
        <v>958</v>
      </c>
      <c r="B267" t="s">
        <v>825</v>
      </c>
    </row>
    <row r="268" spans="1:2">
      <c r="A268" t="s">
        <v>997</v>
      </c>
      <c r="B268" t="s">
        <v>4645</v>
      </c>
    </row>
    <row r="269" spans="1:2">
      <c r="A269" t="s">
        <v>861</v>
      </c>
      <c r="B269" t="s">
        <v>867</v>
      </c>
    </row>
    <row r="270" spans="1:2">
      <c r="A270" t="s">
        <v>640</v>
      </c>
      <c r="B270" t="s">
        <v>4648</v>
      </c>
    </row>
    <row r="271" spans="1:2">
      <c r="A271" t="s">
        <v>922</v>
      </c>
      <c r="B271" t="s">
        <v>892</v>
      </c>
    </row>
    <row r="272" spans="1:2">
      <c r="A272" t="s">
        <v>729</v>
      </c>
      <c r="B272" t="s">
        <v>906</v>
      </c>
    </row>
    <row r="273" spans="1:2">
      <c r="A273" t="s">
        <v>974</v>
      </c>
      <c r="B273" t="s">
        <v>931</v>
      </c>
    </row>
    <row r="274" spans="1:2">
      <c r="A274" t="s">
        <v>988</v>
      </c>
      <c r="B274" t="s">
        <v>749</v>
      </c>
    </row>
    <row r="275" spans="1:2">
      <c r="A275" t="s">
        <v>949</v>
      </c>
      <c r="B275" t="s">
        <v>824</v>
      </c>
    </row>
    <row r="276" spans="1:2">
      <c r="A276" t="s">
        <v>978</v>
      </c>
      <c r="B276" t="s">
        <v>828</v>
      </c>
    </row>
    <row r="277" spans="1:2">
      <c r="A277" t="s">
        <v>584</v>
      </c>
      <c r="B277" t="s">
        <v>937</v>
      </c>
    </row>
    <row r="278" spans="1:2">
      <c r="A278" t="s">
        <v>811</v>
      </c>
      <c r="B278" t="s">
        <v>817</v>
      </c>
    </row>
    <row r="279" spans="1:2">
      <c r="A279" t="s">
        <v>837</v>
      </c>
      <c r="B279" t="s">
        <v>4106</v>
      </c>
    </row>
    <row r="280" spans="1:2">
      <c r="A280" t="s">
        <v>995</v>
      </c>
      <c r="B280" t="s">
        <v>934</v>
      </c>
    </row>
    <row r="281" spans="1:2">
      <c r="A281" t="s">
        <v>978</v>
      </c>
      <c r="B281" t="s">
        <v>854</v>
      </c>
    </row>
    <row r="282" spans="1:2">
      <c r="A282" t="s">
        <v>995</v>
      </c>
      <c r="B282" t="s">
        <v>947</v>
      </c>
    </row>
    <row r="283" spans="1:2">
      <c r="A283" t="s">
        <v>837</v>
      </c>
      <c r="B283" t="s">
        <v>4107</v>
      </c>
    </row>
    <row r="284" spans="1:2">
      <c r="A284" t="s">
        <v>989</v>
      </c>
      <c r="B284" t="s">
        <v>932</v>
      </c>
    </row>
    <row r="285" spans="1:2">
      <c r="A285" t="s">
        <v>989</v>
      </c>
      <c r="B285" t="s">
        <v>945</v>
      </c>
    </row>
    <row r="286" spans="1:2">
      <c r="A286" t="s">
        <v>988</v>
      </c>
      <c r="B286" t="s">
        <v>776</v>
      </c>
    </row>
    <row r="287" spans="1:2">
      <c r="A287" t="s">
        <v>837</v>
      </c>
      <c r="B287" t="s">
        <v>4108</v>
      </c>
    </row>
    <row r="288" spans="1:2">
      <c r="A288" t="s">
        <v>996</v>
      </c>
      <c r="B288" t="s">
        <v>935</v>
      </c>
    </row>
    <row r="289" spans="1:2">
      <c r="A289" t="s">
        <v>997</v>
      </c>
      <c r="B289" t="s">
        <v>882</v>
      </c>
    </row>
    <row r="290" spans="1:2">
      <c r="A290" t="s">
        <v>978</v>
      </c>
      <c r="B290" t="s">
        <v>875</v>
      </c>
    </row>
    <row r="291" spans="1:2">
      <c r="A291" t="s">
        <v>922</v>
      </c>
      <c r="B291" t="s">
        <v>913</v>
      </c>
    </row>
    <row r="292" spans="1:2">
      <c r="A292" t="s">
        <v>584</v>
      </c>
      <c r="B292" t="s">
        <v>950</v>
      </c>
    </row>
    <row r="293" spans="1:2">
      <c r="A293" t="s">
        <v>729</v>
      </c>
      <c r="B293" t="s">
        <v>923</v>
      </c>
    </row>
    <row r="294" spans="1:2">
      <c r="A294" t="s">
        <v>958</v>
      </c>
      <c r="B294" t="s">
        <v>851</v>
      </c>
    </row>
    <row r="295" spans="1:2">
      <c r="A295" t="s">
        <v>837</v>
      </c>
      <c r="B295" t="s">
        <v>4109</v>
      </c>
    </row>
    <row r="296" spans="1:2">
      <c r="A296" t="s">
        <v>982</v>
      </c>
      <c r="B296" t="s">
        <v>691</v>
      </c>
    </row>
    <row r="297" spans="1:2">
      <c r="A297" t="s">
        <v>784</v>
      </c>
      <c r="B297" t="s">
        <v>925</v>
      </c>
    </row>
    <row r="298" spans="1:2">
      <c r="A298" t="s">
        <v>701</v>
      </c>
      <c r="B298" t="s">
        <v>813</v>
      </c>
    </row>
    <row r="299" spans="1:2">
      <c r="A299" t="s">
        <v>988</v>
      </c>
      <c r="B299" t="s">
        <v>4120</v>
      </c>
    </row>
    <row r="300" spans="1:2">
      <c r="A300" t="s">
        <v>922</v>
      </c>
      <c r="B300" t="s">
        <v>928</v>
      </c>
    </row>
    <row r="301" spans="1:2">
      <c r="A301" t="s">
        <v>936</v>
      </c>
      <c r="B301" t="s">
        <v>823</v>
      </c>
    </row>
    <row r="302" spans="1:2">
      <c r="A302" t="s">
        <v>936</v>
      </c>
      <c r="B302" t="s">
        <v>849</v>
      </c>
    </row>
    <row r="303" spans="1:2">
      <c r="A303" t="s">
        <v>922</v>
      </c>
      <c r="B303" t="s">
        <v>942</v>
      </c>
    </row>
    <row r="304" spans="1:2">
      <c r="A304" t="s">
        <v>922</v>
      </c>
      <c r="B304" t="s">
        <v>954</v>
      </c>
    </row>
    <row r="305" spans="1:2">
      <c r="A305" t="s">
        <v>988</v>
      </c>
      <c r="B305" t="s">
        <v>830</v>
      </c>
    </row>
    <row r="306" spans="1:2">
      <c r="A306" t="s">
        <v>922</v>
      </c>
      <c r="B306" t="s">
        <v>963</v>
      </c>
    </row>
    <row r="307" spans="1:2">
      <c r="A307" t="s">
        <v>994</v>
      </c>
      <c r="B307" t="s">
        <v>807</v>
      </c>
    </row>
    <row r="308" spans="1:2">
      <c r="A308" t="s">
        <v>978</v>
      </c>
      <c r="B308" t="s">
        <v>4118</v>
      </c>
    </row>
    <row r="309" spans="1:2">
      <c r="A309" t="s">
        <v>978</v>
      </c>
      <c r="B309" t="s">
        <v>4119</v>
      </c>
    </row>
    <row r="310" spans="1:2">
      <c r="A310" t="s">
        <v>861</v>
      </c>
      <c r="B310" t="s">
        <v>889</v>
      </c>
    </row>
    <row r="311" spans="1:2">
      <c r="A311" t="s">
        <v>985</v>
      </c>
      <c r="B311" t="s">
        <v>802</v>
      </c>
    </row>
    <row r="312" spans="1:2">
      <c r="A312" t="s">
        <v>883</v>
      </c>
      <c r="B312" t="s">
        <v>911</v>
      </c>
    </row>
    <row r="313" spans="1:2">
      <c r="A313" t="s">
        <v>883</v>
      </c>
      <c r="B313" t="s">
        <v>927</v>
      </c>
    </row>
    <row r="314" spans="1:2">
      <c r="A314" t="s">
        <v>967</v>
      </c>
      <c r="B314" t="s">
        <v>852</v>
      </c>
    </row>
    <row r="315" spans="1:2">
      <c r="A315" t="s">
        <v>990</v>
      </c>
      <c r="B315" t="s">
        <v>857</v>
      </c>
    </row>
    <row r="316" spans="1:2">
      <c r="A316" t="s">
        <v>996</v>
      </c>
      <c r="B316" t="s">
        <v>948</v>
      </c>
    </row>
    <row r="317" spans="1:2">
      <c r="A317" t="s">
        <v>584</v>
      </c>
      <c r="B317" t="s">
        <v>959</v>
      </c>
    </row>
    <row r="318" spans="1:2">
      <c r="A318" t="s">
        <v>883</v>
      </c>
      <c r="B318" t="s">
        <v>941</v>
      </c>
    </row>
    <row r="319" spans="1:2">
      <c r="A319" t="s">
        <v>958</v>
      </c>
      <c r="B319" t="s">
        <v>872</v>
      </c>
    </row>
    <row r="320" spans="1:2">
      <c r="A320" t="s">
        <v>992</v>
      </c>
      <c r="B320" t="s">
        <v>4123</v>
      </c>
    </row>
    <row r="321" spans="1:2">
      <c r="A321" t="s">
        <v>988</v>
      </c>
      <c r="B321" t="s">
        <v>4121</v>
      </c>
    </row>
    <row r="322" spans="1:2">
      <c r="A322" t="s">
        <v>949</v>
      </c>
      <c r="B322" t="s">
        <v>850</v>
      </c>
    </row>
    <row r="323" spans="1:2">
      <c r="A323" t="s">
        <v>958</v>
      </c>
      <c r="B323" t="s">
        <v>894</v>
      </c>
    </row>
    <row r="324" spans="1:2">
      <c r="A324" t="s">
        <v>757</v>
      </c>
      <c r="B324" t="s">
        <v>960</v>
      </c>
    </row>
    <row r="325" spans="1:2">
      <c r="A325" t="s">
        <v>990</v>
      </c>
      <c r="B325" t="s">
        <v>878</v>
      </c>
    </row>
    <row r="326" spans="1:2">
      <c r="A326" t="s">
        <v>958</v>
      </c>
      <c r="B326" t="s">
        <v>915</v>
      </c>
    </row>
    <row r="327" spans="1:2">
      <c r="A327" t="s">
        <v>989</v>
      </c>
      <c r="B327" t="s">
        <v>955</v>
      </c>
    </row>
    <row r="328" spans="1:2">
      <c r="A328" t="s">
        <v>992</v>
      </c>
      <c r="B328" t="s">
        <v>981</v>
      </c>
    </row>
    <row r="329" spans="1:2">
      <c r="A329" t="s">
        <v>922</v>
      </c>
      <c r="B329" t="s">
        <v>971</v>
      </c>
    </row>
    <row r="330" spans="1:2">
      <c r="A330" t="s">
        <v>904</v>
      </c>
      <c r="B330" t="s">
        <v>873</v>
      </c>
    </row>
    <row r="331" spans="1:2">
      <c r="A331" t="s">
        <v>967</v>
      </c>
      <c r="B331" t="s">
        <v>4644</v>
      </c>
    </row>
    <row r="332" spans="1:2">
      <c r="A332" t="s">
        <v>982</v>
      </c>
      <c r="B332" t="s">
        <v>719</v>
      </c>
    </row>
    <row r="333" spans="1:2">
      <c r="A333" t="s">
        <v>974</v>
      </c>
      <c r="B333" t="s">
        <v>944</v>
      </c>
    </row>
    <row r="334" spans="1:2">
      <c r="A334" t="s">
        <v>967</v>
      </c>
      <c r="B334" t="s">
        <v>895</v>
      </c>
    </row>
    <row r="335" spans="1:2">
      <c r="A335" t="s">
        <v>936</v>
      </c>
      <c r="B335" t="s">
        <v>871</v>
      </c>
    </row>
    <row r="336" spans="1:2">
      <c r="A336" t="s">
        <v>936</v>
      </c>
      <c r="B336" t="s">
        <v>893</v>
      </c>
    </row>
    <row r="337" spans="1:2">
      <c r="A337" t="s">
        <v>936</v>
      </c>
      <c r="B337" t="s">
        <v>914</v>
      </c>
    </row>
    <row r="338" spans="1:2">
      <c r="A338" t="s">
        <v>988</v>
      </c>
      <c r="B338" t="s">
        <v>876</v>
      </c>
    </row>
    <row r="339" spans="1:2">
      <c r="A339" t="s">
        <v>784</v>
      </c>
      <c r="B339" t="s">
        <v>4643</v>
      </c>
    </row>
    <row r="340" spans="1:2">
      <c r="A340" t="s">
        <v>990</v>
      </c>
      <c r="B340" t="s">
        <v>899</v>
      </c>
    </row>
    <row r="341" spans="1:2">
      <c r="A341" t="s">
        <v>757</v>
      </c>
      <c r="B341" t="s">
        <v>968</v>
      </c>
    </row>
    <row r="342" spans="1:2">
      <c r="A342" t="s">
        <v>985</v>
      </c>
      <c r="B342" t="s">
        <v>829</v>
      </c>
    </row>
    <row r="343" spans="1:2">
      <c r="A343" t="s">
        <v>996</v>
      </c>
      <c r="B343" t="s">
        <v>957</v>
      </c>
    </row>
    <row r="344" spans="1:2">
      <c r="A344" t="s">
        <v>989</v>
      </c>
      <c r="B344" t="s">
        <v>964</v>
      </c>
    </row>
    <row r="345" spans="1:2">
      <c r="A345" t="s">
        <v>936</v>
      </c>
      <c r="B345" t="s">
        <v>929</v>
      </c>
    </row>
    <row r="346" spans="1:2">
      <c r="A346" t="s">
        <v>861</v>
      </c>
      <c r="B346" t="s">
        <v>910</v>
      </c>
    </row>
    <row r="347" spans="1:2">
      <c r="A347" t="s">
        <v>729</v>
      </c>
      <c r="B347" t="s">
        <v>938</v>
      </c>
    </row>
    <row r="348" spans="1:2">
      <c r="A348" t="s">
        <v>701</v>
      </c>
      <c r="B348" t="s">
        <v>839</v>
      </c>
    </row>
    <row r="349" spans="1:2">
      <c r="A349" t="s">
        <v>757</v>
      </c>
      <c r="B349" t="s">
        <v>975</v>
      </c>
    </row>
    <row r="350" spans="1:2">
      <c r="A350" t="s">
        <v>757</v>
      </c>
      <c r="B350" t="s">
        <v>979</v>
      </c>
    </row>
    <row r="351" spans="1:2">
      <c r="A351" t="s">
        <v>996</v>
      </c>
      <c r="B351" t="s">
        <v>966</v>
      </c>
    </row>
    <row r="352" spans="1:2">
      <c r="A352" t="s">
        <v>883</v>
      </c>
      <c r="B352" t="s">
        <v>953</v>
      </c>
    </row>
    <row r="353" spans="1:2">
      <c r="A353" t="s">
        <v>958</v>
      </c>
      <c r="B353" t="s">
        <v>930</v>
      </c>
    </row>
    <row r="354" spans="1:2">
      <c r="A354" t="s">
        <v>757</v>
      </c>
      <c r="B354" t="s">
        <v>983</v>
      </c>
    </row>
    <row r="355" spans="1:2">
      <c r="A355" t="s">
        <v>982</v>
      </c>
      <c r="B355" t="s">
        <v>747</v>
      </c>
    </row>
    <row r="356" spans="1:2">
      <c r="A356" t="s">
        <v>883</v>
      </c>
      <c r="B356" t="s">
        <v>962</v>
      </c>
    </row>
    <row r="357" spans="1:2">
      <c r="A357" t="s">
        <v>997</v>
      </c>
      <c r="B357" t="s">
        <v>903</v>
      </c>
    </row>
    <row r="358" spans="1:2">
      <c r="A358" t="s">
        <v>757</v>
      </c>
      <c r="B358" t="s">
        <v>986</v>
      </c>
    </row>
    <row r="359" spans="1:2">
      <c r="A359" t="s">
        <v>883</v>
      </c>
      <c r="B359" t="s">
        <v>970</v>
      </c>
    </row>
    <row r="360" spans="1:2">
      <c r="A360" t="s">
        <v>936</v>
      </c>
      <c r="B360" t="s">
        <v>943</v>
      </c>
    </row>
    <row r="361" spans="1:2">
      <c r="A361" t="s">
        <v>989</v>
      </c>
      <c r="B361" t="s">
        <v>972</v>
      </c>
    </row>
    <row r="362" spans="1:2">
      <c r="A362" t="s">
        <v>992</v>
      </c>
      <c r="B362" t="s">
        <v>984</v>
      </c>
    </row>
    <row r="363" spans="1:2">
      <c r="A363" t="s">
        <v>992</v>
      </c>
      <c r="B363" t="s">
        <v>987</v>
      </c>
    </row>
    <row r="364" spans="1:2">
      <c r="A364" t="s">
        <v>811</v>
      </c>
      <c r="B364" t="s">
        <v>843</v>
      </c>
    </row>
  </sheetData>
  <sheetProtection algorithmName="SHA-512" hashValue="piaEh/4Z3MWSMA+RNpxdH3rabANKt6NwMdEVwXLuaGAFfkbr4ez3GrfgeDztz6fSGzbZ4q/wOqUojSptApwOpw==" saltValue="LnIi7Jfug/SfGOUParbZ0Q==" spinCount="100000" sheet="1" objects="1" scenarios="1"/>
  <phoneticPr fontId="2"/>
  <pageMargins left="0.7" right="0.7" top="0.75" bottom="0.75" header="0.3" footer="0.3"/>
  <tableParts count="362">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 r:id="rId135"/>
    <tablePart r:id="rId136"/>
    <tablePart r:id="rId137"/>
    <tablePart r:id="rId138"/>
    <tablePart r:id="rId139"/>
    <tablePart r:id="rId140"/>
    <tablePart r:id="rId141"/>
    <tablePart r:id="rId142"/>
    <tablePart r:id="rId143"/>
    <tablePart r:id="rId144"/>
    <tablePart r:id="rId145"/>
    <tablePart r:id="rId146"/>
    <tablePart r:id="rId147"/>
    <tablePart r:id="rId148"/>
    <tablePart r:id="rId149"/>
    <tablePart r:id="rId150"/>
    <tablePart r:id="rId151"/>
    <tablePart r:id="rId152"/>
    <tablePart r:id="rId153"/>
    <tablePart r:id="rId154"/>
    <tablePart r:id="rId155"/>
    <tablePart r:id="rId156"/>
    <tablePart r:id="rId157"/>
    <tablePart r:id="rId158"/>
    <tablePart r:id="rId159"/>
    <tablePart r:id="rId160"/>
    <tablePart r:id="rId161"/>
    <tablePart r:id="rId162"/>
    <tablePart r:id="rId163"/>
    <tablePart r:id="rId164"/>
    <tablePart r:id="rId165"/>
    <tablePart r:id="rId166"/>
    <tablePart r:id="rId167"/>
    <tablePart r:id="rId168"/>
    <tablePart r:id="rId169"/>
    <tablePart r:id="rId170"/>
    <tablePart r:id="rId171"/>
    <tablePart r:id="rId172"/>
    <tablePart r:id="rId173"/>
    <tablePart r:id="rId174"/>
    <tablePart r:id="rId175"/>
    <tablePart r:id="rId176"/>
    <tablePart r:id="rId177"/>
    <tablePart r:id="rId178"/>
    <tablePart r:id="rId179"/>
    <tablePart r:id="rId180"/>
    <tablePart r:id="rId181"/>
    <tablePart r:id="rId182"/>
    <tablePart r:id="rId183"/>
    <tablePart r:id="rId184"/>
    <tablePart r:id="rId185"/>
    <tablePart r:id="rId186"/>
    <tablePart r:id="rId187"/>
    <tablePart r:id="rId188"/>
    <tablePart r:id="rId189"/>
    <tablePart r:id="rId190"/>
    <tablePart r:id="rId191"/>
    <tablePart r:id="rId192"/>
    <tablePart r:id="rId193"/>
    <tablePart r:id="rId194"/>
    <tablePart r:id="rId195"/>
    <tablePart r:id="rId196"/>
    <tablePart r:id="rId197"/>
    <tablePart r:id="rId198"/>
    <tablePart r:id="rId199"/>
    <tablePart r:id="rId200"/>
    <tablePart r:id="rId201"/>
    <tablePart r:id="rId202"/>
    <tablePart r:id="rId203"/>
    <tablePart r:id="rId204"/>
    <tablePart r:id="rId205"/>
    <tablePart r:id="rId206"/>
    <tablePart r:id="rId207"/>
    <tablePart r:id="rId208"/>
    <tablePart r:id="rId209"/>
    <tablePart r:id="rId210"/>
    <tablePart r:id="rId211"/>
    <tablePart r:id="rId212"/>
    <tablePart r:id="rId213"/>
    <tablePart r:id="rId214"/>
    <tablePart r:id="rId215"/>
    <tablePart r:id="rId216"/>
    <tablePart r:id="rId217"/>
    <tablePart r:id="rId218"/>
    <tablePart r:id="rId219"/>
    <tablePart r:id="rId220"/>
    <tablePart r:id="rId221"/>
    <tablePart r:id="rId222"/>
    <tablePart r:id="rId223"/>
    <tablePart r:id="rId224"/>
    <tablePart r:id="rId225"/>
    <tablePart r:id="rId226"/>
    <tablePart r:id="rId227"/>
    <tablePart r:id="rId228"/>
    <tablePart r:id="rId229"/>
    <tablePart r:id="rId230"/>
    <tablePart r:id="rId231"/>
    <tablePart r:id="rId232"/>
    <tablePart r:id="rId233"/>
    <tablePart r:id="rId234"/>
    <tablePart r:id="rId235"/>
    <tablePart r:id="rId236"/>
    <tablePart r:id="rId237"/>
    <tablePart r:id="rId238"/>
    <tablePart r:id="rId239"/>
    <tablePart r:id="rId240"/>
    <tablePart r:id="rId241"/>
    <tablePart r:id="rId242"/>
    <tablePart r:id="rId243"/>
    <tablePart r:id="rId244"/>
    <tablePart r:id="rId245"/>
    <tablePart r:id="rId246"/>
    <tablePart r:id="rId247"/>
    <tablePart r:id="rId248"/>
    <tablePart r:id="rId249"/>
    <tablePart r:id="rId250"/>
    <tablePart r:id="rId251"/>
    <tablePart r:id="rId252"/>
    <tablePart r:id="rId253"/>
    <tablePart r:id="rId254"/>
    <tablePart r:id="rId255"/>
    <tablePart r:id="rId256"/>
    <tablePart r:id="rId257"/>
    <tablePart r:id="rId258"/>
    <tablePart r:id="rId259"/>
    <tablePart r:id="rId260"/>
    <tablePart r:id="rId261"/>
    <tablePart r:id="rId262"/>
    <tablePart r:id="rId263"/>
    <tablePart r:id="rId264"/>
    <tablePart r:id="rId265"/>
    <tablePart r:id="rId266"/>
    <tablePart r:id="rId267"/>
    <tablePart r:id="rId268"/>
    <tablePart r:id="rId269"/>
    <tablePart r:id="rId270"/>
    <tablePart r:id="rId271"/>
    <tablePart r:id="rId272"/>
    <tablePart r:id="rId273"/>
    <tablePart r:id="rId274"/>
    <tablePart r:id="rId275"/>
    <tablePart r:id="rId276"/>
    <tablePart r:id="rId277"/>
    <tablePart r:id="rId278"/>
    <tablePart r:id="rId279"/>
    <tablePart r:id="rId280"/>
    <tablePart r:id="rId281"/>
    <tablePart r:id="rId282"/>
    <tablePart r:id="rId283"/>
    <tablePart r:id="rId284"/>
    <tablePart r:id="rId285"/>
    <tablePart r:id="rId286"/>
    <tablePart r:id="rId287"/>
    <tablePart r:id="rId288"/>
    <tablePart r:id="rId289"/>
    <tablePart r:id="rId290"/>
    <tablePart r:id="rId291"/>
    <tablePart r:id="rId292"/>
    <tablePart r:id="rId293"/>
    <tablePart r:id="rId294"/>
    <tablePart r:id="rId295"/>
    <tablePart r:id="rId296"/>
    <tablePart r:id="rId297"/>
    <tablePart r:id="rId298"/>
    <tablePart r:id="rId299"/>
    <tablePart r:id="rId300"/>
    <tablePart r:id="rId301"/>
    <tablePart r:id="rId302"/>
    <tablePart r:id="rId303"/>
    <tablePart r:id="rId304"/>
    <tablePart r:id="rId305"/>
    <tablePart r:id="rId306"/>
    <tablePart r:id="rId307"/>
    <tablePart r:id="rId308"/>
    <tablePart r:id="rId309"/>
    <tablePart r:id="rId310"/>
    <tablePart r:id="rId311"/>
    <tablePart r:id="rId312"/>
    <tablePart r:id="rId313"/>
    <tablePart r:id="rId314"/>
    <tablePart r:id="rId315"/>
    <tablePart r:id="rId316"/>
    <tablePart r:id="rId317"/>
    <tablePart r:id="rId318"/>
    <tablePart r:id="rId319"/>
    <tablePart r:id="rId320"/>
    <tablePart r:id="rId321"/>
    <tablePart r:id="rId322"/>
    <tablePart r:id="rId323"/>
    <tablePart r:id="rId324"/>
    <tablePart r:id="rId325"/>
    <tablePart r:id="rId326"/>
    <tablePart r:id="rId327"/>
    <tablePart r:id="rId328"/>
    <tablePart r:id="rId329"/>
    <tablePart r:id="rId330"/>
    <tablePart r:id="rId331"/>
    <tablePart r:id="rId332"/>
    <tablePart r:id="rId333"/>
    <tablePart r:id="rId334"/>
    <tablePart r:id="rId335"/>
    <tablePart r:id="rId336"/>
    <tablePart r:id="rId337"/>
    <tablePart r:id="rId338"/>
    <tablePart r:id="rId339"/>
    <tablePart r:id="rId340"/>
    <tablePart r:id="rId341"/>
    <tablePart r:id="rId342"/>
    <tablePart r:id="rId343"/>
    <tablePart r:id="rId344"/>
    <tablePart r:id="rId345"/>
    <tablePart r:id="rId346"/>
    <tablePart r:id="rId347"/>
    <tablePart r:id="rId348"/>
    <tablePart r:id="rId349"/>
    <tablePart r:id="rId350"/>
    <tablePart r:id="rId351"/>
    <tablePart r:id="rId352"/>
    <tablePart r:id="rId353"/>
    <tablePart r:id="rId354"/>
    <tablePart r:id="rId355"/>
    <tablePart r:id="rId356"/>
    <tablePart r:id="rId357"/>
    <tablePart r:id="rId358"/>
    <tablePart r:id="rId359"/>
    <tablePart r:id="rId360"/>
    <tablePart r:id="rId361"/>
    <tablePart r:id="rId36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132FD-0281-4CB8-A549-E30F868C28C9}">
  <sheetPr codeName="Sheet3">
    <tabColor rgb="FFFFFF00"/>
    <pageSetUpPr fitToPage="1"/>
  </sheetPr>
  <dimension ref="A1:L226"/>
  <sheetViews>
    <sheetView tabSelected="1" zoomScale="55" zoomScaleNormal="55" workbookViewId="0">
      <pane xSplit="3" ySplit="1" topLeftCell="D2" activePane="bottomRight" state="frozen"/>
      <selection activeCell="F5" sqref="F5"/>
      <selection pane="topRight" activeCell="F5" sqref="F5"/>
      <selection pane="bottomLeft" activeCell="F5" sqref="F5"/>
      <selection pane="bottomRight" activeCell="F2" sqref="F2"/>
    </sheetView>
  </sheetViews>
  <sheetFormatPr defaultColWidth="9" defaultRowHeight="51.75" customHeight="1"/>
  <cols>
    <col min="1" max="1" width="3" style="7" hidden="1" customWidth="1"/>
    <col min="2" max="2" width="32.125" style="23" customWidth="1"/>
    <col min="3" max="3" width="58.625" style="6" customWidth="1"/>
    <col min="4" max="4" width="22" style="5" customWidth="1"/>
    <col min="5" max="5" width="14" style="4" customWidth="1"/>
    <col min="6" max="6" width="76.25" style="7" customWidth="1"/>
    <col min="7" max="7" width="72.75" style="7" customWidth="1"/>
    <col min="8" max="8" width="54" style="7" customWidth="1"/>
    <col min="9" max="9" width="54.875" style="81" bestFit="1" customWidth="1"/>
    <col min="10" max="11" width="9" style="7" customWidth="1"/>
    <col min="12" max="16384" width="9" style="7"/>
  </cols>
  <sheetData>
    <row r="1" spans="1:11" ht="48.75" customHeight="1">
      <c r="A1" s="12" t="s">
        <v>0</v>
      </c>
      <c r="B1" s="29" t="s">
        <v>285</v>
      </c>
      <c r="C1" s="13" t="s">
        <v>284</v>
      </c>
      <c r="D1" s="21" t="s">
        <v>272</v>
      </c>
      <c r="E1" s="8" t="s">
        <v>1</v>
      </c>
      <c r="F1" s="63" t="s">
        <v>273</v>
      </c>
      <c r="G1" s="14"/>
      <c r="H1" s="35" t="s">
        <v>376</v>
      </c>
      <c r="I1" s="80" t="s">
        <v>4809</v>
      </c>
    </row>
    <row r="2" spans="1:11" ht="97.5">
      <c r="A2" s="26">
        <v>1</v>
      </c>
      <c r="B2" s="211" t="s">
        <v>5214</v>
      </c>
      <c r="C2" s="27" t="s">
        <v>5109</v>
      </c>
      <c r="D2" s="10" t="s">
        <v>279</v>
      </c>
      <c r="E2" s="9" t="s">
        <v>268</v>
      </c>
      <c r="F2" s="54"/>
      <c r="G2" s="16" t="str">
        <f>IF(F2="","申請に必要項目です","入力完了")</f>
        <v>申請に必要項目です</v>
      </c>
      <c r="H2" s="25" t="s">
        <v>377</v>
      </c>
      <c r="I2" s="79">
        <f>IF(ISERROR(FIND("(",F2)),F2,LEFT(F2,FIND("(",F2)-1))</f>
        <v>0</v>
      </c>
    </row>
    <row r="3" spans="1:11" s="19" customFormat="1" ht="51.75" customHeight="1">
      <c r="A3" s="26">
        <v>2</v>
      </c>
      <c r="B3" s="62" t="s">
        <v>5016</v>
      </c>
      <c r="C3" s="28" t="s">
        <v>5016</v>
      </c>
      <c r="D3" s="10" t="s">
        <v>315</v>
      </c>
      <c r="E3" s="9" t="s">
        <v>268</v>
      </c>
      <c r="F3" s="32"/>
      <c r="G3" s="16" t="str">
        <f>IF(F3="","申請に必要項目です","入力完了")</f>
        <v>申請に必要項目です</v>
      </c>
      <c r="H3" s="25" t="s">
        <v>365</v>
      </c>
      <c r="I3" s="79">
        <f>IF(ISERROR(FIND("(",F3)),F3,LEFT(F3,FIND("(",F3)-1))</f>
        <v>0</v>
      </c>
      <c r="K3" s="7"/>
    </row>
    <row r="4" spans="1:11" s="19" customFormat="1" ht="51.75" customHeight="1">
      <c r="A4" s="26">
        <v>3</v>
      </c>
      <c r="B4" s="253" t="s">
        <v>5215</v>
      </c>
      <c r="C4" s="27" t="s">
        <v>5017</v>
      </c>
      <c r="D4" s="10" t="s">
        <v>356</v>
      </c>
      <c r="E4" s="9" t="s">
        <v>4</v>
      </c>
      <c r="F4" s="180"/>
      <c r="G4" s="16" t="str">
        <f>IF(F4="","申請に必要項目です","入力完了")</f>
        <v>申請に必要項目です</v>
      </c>
      <c r="H4" s="25" t="s">
        <v>519</v>
      </c>
      <c r="I4" s="79" t="str">
        <f t="shared" ref="I4:I46" si="0">TRIM(F4)</f>
        <v/>
      </c>
      <c r="K4" s="7"/>
    </row>
    <row r="5" spans="1:11" s="19" customFormat="1" ht="51.75" customHeight="1">
      <c r="A5" s="26">
        <v>4</v>
      </c>
      <c r="B5" s="255"/>
      <c r="C5" s="28" t="s">
        <v>5018</v>
      </c>
      <c r="D5" s="10" t="s">
        <v>8</v>
      </c>
      <c r="E5" s="9" t="s">
        <v>4</v>
      </c>
      <c r="F5" s="32"/>
      <c r="G5" s="16" t="str">
        <f>IF(F5="","申請に必要項目です","入力完了")</f>
        <v>申請に必要項目です</v>
      </c>
      <c r="H5" s="25" t="s">
        <v>378</v>
      </c>
      <c r="I5" s="79" t="str">
        <f t="shared" si="0"/>
        <v/>
      </c>
    </row>
    <row r="6" spans="1:11" s="19" customFormat="1" ht="51.75" customHeight="1">
      <c r="A6" s="26">
        <v>5</v>
      </c>
      <c r="B6" s="255"/>
      <c r="C6" s="27" t="s">
        <v>5019</v>
      </c>
      <c r="D6" s="10" t="s">
        <v>333</v>
      </c>
      <c r="E6" s="9" t="s">
        <v>4</v>
      </c>
      <c r="F6" s="32"/>
      <c r="G6" s="16" t="str">
        <f>IF(F6="","該当者のみ必要項目です","入力完了")</f>
        <v>該当者のみ必要項目です</v>
      </c>
      <c r="H6" s="25" t="s">
        <v>379</v>
      </c>
      <c r="I6" s="79" t="str">
        <f t="shared" si="0"/>
        <v/>
      </c>
    </row>
    <row r="7" spans="1:11" s="19" customFormat="1" ht="51.75" customHeight="1">
      <c r="A7" s="26">
        <v>6</v>
      </c>
      <c r="B7" s="254"/>
      <c r="C7" s="28" t="s">
        <v>5020</v>
      </c>
      <c r="D7" s="10" t="s">
        <v>5009</v>
      </c>
      <c r="E7" s="9" t="s">
        <v>7</v>
      </c>
      <c r="F7" s="180"/>
      <c r="G7" s="16" t="str">
        <f>IF($F$31="","該当者のみ必要項目です",IF(AND($F$31="中国(China)",F7=""),"申請に必要項目です","入力完了"))</f>
        <v>該当者のみ必要項目です</v>
      </c>
      <c r="H7" s="25" t="s">
        <v>4672</v>
      </c>
      <c r="I7" s="79" t="str">
        <f>TRIM(SUBSTITUTE(F7,CHAR(10),""))</f>
        <v/>
      </c>
    </row>
    <row r="8" spans="1:11" s="19" customFormat="1" ht="51.75" customHeight="1">
      <c r="A8" s="26">
        <v>7</v>
      </c>
      <c r="B8" s="253" t="s">
        <v>5216</v>
      </c>
      <c r="C8" s="27" t="s">
        <v>5118</v>
      </c>
      <c r="D8" s="30">
        <v>1980</v>
      </c>
      <c r="E8" s="9" t="s">
        <v>324</v>
      </c>
      <c r="F8" s="34"/>
      <c r="G8" s="16" t="str">
        <f t="shared" ref="G8:G10" si="1">IF(F8="","申請に必要項目です","入力完了")</f>
        <v>申請に必要項目です</v>
      </c>
      <c r="H8" s="25" t="s">
        <v>512</v>
      </c>
      <c r="I8" s="79" t="str">
        <f t="shared" si="0"/>
        <v/>
      </c>
    </row>
    <row r="9" spans="1:11" ht="51.75" customHeight="1">
      <c r="A9" s="26">
        <v>8</v>
      </c>
      <c r="B9" s="255"/>
      <c r="C9" s="28" t="s">
        <v>5119</v>
      </c>
      <c r="D9" s="30">
        <v>11</v>
      </c>
      <c r="E9" s="9" t="s">
        <v>268</v>
      </c>
      <c r="F9" s="55"/>
      <c r="G9" s="16" t="str">
        <f t="shared" si="1"/>
        <v>申請に必要項目です</v>
      </c>
      <c r="H9" s="25" t="s">
        <v>513</v>
      </c>
      <c r="I9" s="78">
        <f>F9</f>
        <v>0</v>
      </c>
    </row>
    <row r="10" spans="1:11" ht="51.75" customHeight="1">
      <c r="A10" s="26">
        <v>9</v>
      </c>
      <c r="B10" s="254"/>
      <c r="C10" s="27" t="s">
        <v>5120</v>
      </c>
      <c r="D10" s="30">
        <v>20</v>
      </c>
      <c r="E10" s="9" t="s">
        <v>268</v>
      </c>
      <c r="F10" s="55"/>
      <c r="G10" s="16" t="str">
        <f t="shared" si="1"/>
        <v>申請に必要項目です</v>
      </c>
      <c r="H10" s="25" t="s">
        <v>514</v>
      </c>
      <c r="I10" s="78">
        <f>F10</f>
        <v>0</v>
      </c>
    </row>
    <row r="11" spans="1:11" ht="51.75" customHeight="1">
      <c r="A11" s="26">
        <v>10</v>
      </c>
      <c r="B11" s="62" t="s">
        <v>5217</v>
      </c>
      <c r="C11" s="28" t="s">
        <v>5021</v>
      </c>
      <c r="D11" s="10" t="s">
        <v>357</v>
      </c>
      <c r="E11" s="9" t="s">
        <v>268</v>
      </c>
      <c r="F11" s="32"/>
      <c r="G11" s="16" t="str">
        <f>IF(F11="","申請に必要項目です","入力完了")</f>
        <v>申請に必要項目です</v>
      </c>
      <c r="H11" s="25" t="s">
        <v>515</v>
      </c>
      <c r="I11" s="227">
        <f>IF(ISERROR(FIND("(",F11)),F11,LEFT(F11,FIND("(",F11)-1))</f>
        <v>0</v>
      </c>
    </row>
    <row r="12" spans="1:11" ht="78">
      <c r="A12" s="26">
        <v>11</v>
      </c>
      <c r="B12" s="253" t="s">
        <v>5218</v>
      </c>
      <c r="C12" s="27" t="s">
        <v>5022</v>
      </c>
      <c r="D12" s="10" t="s">
        <v>335</v>
      </c>
      <c r="E12" s="9" t="s">
        <v>268</v>
      </c>
      <c r="F12" s="32"/>
      <c r="G12" s="16" t="str">
        <f>IF(F12="","申請に必要項目です","入力完了")</f>
        <v>申請に必要項目です</v>
      </c>
      <c r="H12" s="25" t="s">
        <v>380</v>
      </c>
      <c r="I12" s="79" t="e">
        <f>TRIM(IF(F12="中国以外(Others)",F13,VLOOKUP(F12,マスタ!AZ:BA,2,0)))</f>
        <v>#N/A</v>
      </c>
    </row>
    <row r="13" spans="1:11" ht="51.75" customHeight="1">
      <c r="A13" s="26">
        <v>12</v>
      </c>
      <c r="B13" s="255"/>
      <c r="C13" s="28" t="s">
        <v>5023</v>
      </c>
      <c r="D13" s="10" t="s">
        <v>310</v>
      </c>
      <c r="E13" s="9" t="s">
        <v>268</v>
      </c>
      <c r="F13" s="32"/>
      <c r="G13" s="16" t="str">
        <f>IF($F$12="","該当者のみ必要項目です",IF(AND($F$12="中国以外_Others",F13=""),"申請に必要項目です","入力完了"))</f>
        <v>該当者のみ必要項目です</v>
      </c>
      <c r="H13" s="25" t="s">
        <v>516</v>
      </c>
      <c r="I13" s="79" t="e">
        <f>TRIM(VLOOKUP(F13,マスタ!BJ:BK,2,0))</f>
        <v>#N/A</v>
      </c>
    </row>
    <row r="14" spans="1:11" ht="51.75" customHeight="1">
      <c r="A14" s="26">
        <v>13</v>
      </c>
      <c r="B14" s="255"/>
      <c r="C14" s="27" t="s">
        <v>5024</v>
      </c>
      <c r="D14" s="10" t="s">
        <v>309</v>
      </c>
      <c r="E14" s="9" t="s">
        <v>4</v>
      </c>
      <c r="F14" s="32"/>
      <c r="G14" s="16" t="str">
        <f>IF($F$12="","該当者のみ必要項目です",IF(AND($F$12="中国以外_Others",F14=""),"申請に必要項目です","入力完了"))</f>
        <v>該当者のみ必要項目です</v>
      </c>
      <c r="H14" s="25" t="s">
        <v>517</v>
      </c>
      <c r="I14" s="79" t="str">
        <f t="shared" si="0"/>
        <v/>
      </c>
    </row>
    <row r="15" spans="1:11" ht="51.75" customHeight="1">
      <c r="A15" s="26">
        <v>14</v>
      </c>
      <c r="B15" s="255"/>
      <c r="C15" s="28" t="s">
        <v>5025</v>
      </c>
      <c r="D15" s="10" t="s">
        <v>328</v>
      </c>
      <c r="E15" s="9" t="s">
        <v>4</v>
      </c>
      <c r="F15" s="32"/>
      <c r="G15" s="16" t="str">
        <f>IF($F$12="","該当者のみ必要項目です",IF(AND($F$12="中国以外_Others",F15=""),"申請に必要項目です","入力完了"))</f>
        <v>該当者のみ必要項目です</v>
      </c>
      <c r="H15" s="25" t="s">
        <v>4525</v>
      </c>
      <c r="I15" s="79" t="str">
        <f t="shared" si="0"/>
        <v/>
      </c>
    </row>
    <row r="16" spans="1:11" ht="58.5">
      <c r="A16" s="26">
        <v>15</v>
      </c>
      <c r="B16" s="255"/>
      <c r="C16" s="27" t="s">
        <v>5026</v>
      </c>
      <c r="D16" s="10" t="s">
        <v>336</v>
      </c>
      <c r="E16" s="9" t="s">
        <v>268</v>
      </c>
      <c r="F16" s="32"/>
      <c r="G16" s="16" t="str">
        <f>IF($F$12="","該当者のみ必要項目です",IF(AND($F$12="香港_HongKongChina",F16=""),"申請に必要項目です",IF(AND($F$12="マカオ_MacaoChina",F16=""),"申請に必要項目です",IF(AND($F$12="台湾_TaiwanChina",F16=""),"申請に必要項目です",IF(AND($F$12="中国本土_Mainland of China",F16=""),"申請に必要項目です","入力完了")))))</f>
        <v>該当者のみ必要項目です</v>
      </c>
      <c r="H16" s="25" t="s">
        <v>4526</v>
      </c>
      <c r="I16" s="79" t="e">
        <f>TRIM(IF(F16="台湾_TaiwanChina",VLOOKUP(F16,マスタ!AQ:AR,2,0),IF(F16="香港_HongKongChina",VLOOKUP(F16,マスタ!AQ:AR,2,0),IF(F16="マカオ_MacaoChina",VLOOKUP(F16,マスタ!AQ:AR,2,0),VLOOKUP(F16,マスタ!AQ:AR,2,0)))))</f>
        <v>#N/A</v>
      </c>
    </row>
    <row r="17" spans="1:9" ht="51.75" customHeight="1">
      <c r="A17" s="26">
        <v>16</v>
      </c>
      <c r="B17" s="255"/>
      <c r="C17" s="28" t="s">
        <v>5027</v>
      </c>
      <c r="D17" s="10" t="s">
        <v>336</v>
      </c>
      <c r="E17" s="9" t="s">
        <v>268</v>
      </c>
      <c r="F17" s="32"/>
      <c r="G17" s="16" t="str">
        <f>IF($F$12="","該当者のみ必要項目です",IF(AND($F$12="香港_HongKongChina",F17=""),"申請に必要項目です",IF(AND($F$12="マカオ_MacaoChina",F17=""),"申請に必要項目です",IF(AND($F$12="台湾_TaiwanChina",F17=""),"申請に必要項目です",IF(AND($F$12="中国本土_Mainland of China",F17=""),"申請に必要項目です","入力完了")))))</f>
        <v>該当者のみ必要項目です</v>
      </c>
      <c r="H17" s="25" t="s">
        <v>4527</v>
      </c>
      <c r="I17" s="79" t="e">
        <f>TRIM(IF(F17="台湾_TaiwanChina_",F18,IF(F17="香港_HongKongChina_",F18,IF(F17="BeiJing_","Beijing",IF(F17="マカオ_MacaoChina_",F18,VLOOKUP(F17,マスタ!AQ:AR,2,0))))))</f>
        <v>#N/A</v>
      </c>
    </row>
    <row r="18" spans="1:9" ht="51.75" customHeight="1">
      <c r="A18" s="26">
        <v>17</v>
      </c>
      <c r="B18" s="254"/>
      <c r="C18" s="27" t="s">
        <v>5028</v>
      </c>
      <c r="D18" s="10" t="s">
        <v>337</v>
      </c>
      <c r="E18" s="9" t="s">
        <v>268</v>
      </c>
      <c r="F18" s="32"/>
      <c r="G18" s="16" t="str">
        <f>IF($F$12="","該当者のみ必要項目です",IF(AND($F$12="香港_HongKongChina",F18=""),"申請に必要項目です",IF(AND($F$12="マカオ_MacaoChina",F18=""),"申請に必要項目です",IF(AND($F$12="台湾_TaiwanChina",F18=""),"申請に必要項目です",IF(AND($F$12="中国本土_Mainland of China",F18=""),"申請に必要項目です","入力完了")))))</f>
        <v>該当者のみ必要項目です</v>
      </c>
      <c r="H18" s="25" t="s">
        <v>4528</v>
      </c>
      <c r="I18" s="79" t="str">
        <f>TRIM(IF(COUNTIF(F18,"地区名なし"),"",IF(F16="台湾_TaiwanChina","",IF(F16="香港_HongKongChina","",IF(F16="マカオ_MacaoChina","",F18)))))</f>
        <v/>
      </c>
    </row>
    <row r="19" spans="1:9" ht="51.75" customHeight="1">
      <c r="A19" s="26">
        <v>18</v>
      </c>
      <c r="B19" s="253" t="s">
        <v>5219</v>
      </c>
      <c r="C19" s="28" t="s">
        <v>5029</v>
      </c>
      <c r="D19" s="10" t="s">
        <v>4519</v>
      </c>
      <c r="E19" s="9" t="s">
        <v>268</v>
      </c>
      <c r="F19" s="32"/>
      <c r="G19" s="16" t="str">
        <f t="shared" ref="G19" si="2">IF(F19="","申請に必要項目です","入力完了")</f>
        <v>申請に必要項目です</v>
      </c>
      <c r="H19" s="25" t="s">
        <v>381</v>
      </c>
      <c r="I19" s="79" t="e">
        <f>TRIM(VLOOKUP(F19,マスタ!AT:AU,2,0))</f>
        <v>#N/A</v>
      </c>
    </row>
    <row r="20" spans="1:9" ht="51.75" customHeight="1">
      <c r="A20" s="26"/>
      <c r="B20" s="254"/>
      <c r="C20" s="28" t="s">
        <v>5030</v>
      </c>
      <c r="D20" s="10" t="s">
        <v>4692</v>
      </c>
      <c r="E20" s="9" t="s">
        <v>11</v>
      </c>
      <c r="F20" s="32"/>
      <c r="G20" s="16" t="str">
        <f>IF($F$19="","該当者のみ必要項目です",IF(AND(F19="その他(Others)",F20=""),"申請に必要項目です","入力完了"))</f>
        <v>該当者のみ必要項目です</v>
      </c>
      <c r="H20" s="25" t="s">
        <v>4691</v>
      </c>
      <c r="I20" s="79" t="str">
        <f>TRIM(F20)</f>
        <v/>
      </c>
    </row>
    <row r="21" spans="1:9" ht="51.75" customHeight="1">
      <c r="A21" s="26">
        <v>19</v>
      </c>
      <c r="B21" s="253" t="s">
        <v>5220</v>
      </c>
      <c r="C21" s="27" t="s">
        <v>5031</v>
      </c>
      <c r="D21" s="10" t="s">
        <v>310</v>
      </c>
      <c r="E21" s="9" t="s">
        <v>268</v>
      </c>
      <c r="F21" s="32"/>
      <c r="G21" s="16" t="str">
        <f>IF(F21="","申請に必要項目です","入力完了")</f>
        <v>申請に必要項目です</v>
      </c>
      <c r="H21" s="25" t="s">
        <v>382</v>
      </c>
      <c r="I21" s="79" t="str">
        <f>TRIM(F21)</f>
        <v/>
      </c>
    </row>
    <row r="22" spans="1:9" ht="58.5">
      <c r="A22" s="26">
        <v>20</v>
      </c>
      <c r="B22" s="255"/>
      <c r="C22" s="28" t="s">
        <v>5032</v>
      </c>
      <c r="D22" s="10">
        <v>1234567</v>
      </c>
      <c r="E22" s="9" t="s">
        <v>11</v>
      </c>
      <c r="F22" s="32"/>
      <c r="G22" s="16" t="str">
        <f>IF(AND(F21&lt;&gt;"JAPAN",F22=""),"該当者のみ必要項目です","入力完了")</f>
        <v>該当者のみ必要項目です</v>
      </c>
      <c r="H22" s="25" t="s">
        <v>383</v>
      </c>
      <c r="I22" s="79" t="str">
        <f>TRIM(IF(F22="",1234567,F22))</f>
        <v>1234567</v>
      </c>
    </row>
    <row r="23" spans="1:9" ht="51.75" customHeight="1">
      <c r="A23" s="26">
        <v>21</v>
      </c>
      <c r="B23" s="255"/>
      <c r="C23" s="27" t="s">
        <v>5033</v>
      </c>
      <c r="D23" s="10" t="s">
        <v>325</v>
      </c>
      <c r="E23" s="9" t="s">
        <v>268</v>
      </c>
      <c r="F23" s="32"/>
      <c r="G23" s="16" t="str">
        <f>IF(F23="","申請に必要項目です","入力完了")</f>
        <v>申請に必要項目です</v>
      </c>
      <c r="H23" s="25" t="s">
        <v>384</v>
      </c>
      <c r="I23" s="79">
        <f>IF(ISERROR(FIND("(",F23)),F23,LEFT(F23,FIND("(",F23)-1))</f>
        <v>0</v>
      </c>
    </row>
    <row r="24" spans="1:9" ht="51.75" customHeight="1">
      <c r="A24" s="26">
        <v>22</v>
      </c>
      <c r="B24" s="255"/>
      <c r="C24" s="28" t="s">
        <v>5034</v>
      </c>
      <c r="D24" s="10" t="s">
        <v>183</v>
      </c>
      <c r="E24" s="9" t="s">
        <v>268</v>
      </c>
      <c r="F24" s="32"/>
      <c r="G24" s="16" t="str">
        <f>IF($F$23="","該当者のみ必要項目です",IF(AND($F$23="はい(Yes)",F24=""),"申請に必要項目です","入力完了"))</f>
        <v>該当者のみ必要項目です</v>
      </c>
      <c r="H24" s="25" t="s">
        <v>385</v>
      </c>
      <c r="I24" s="79" t="str">
        <f t="shared" ref="I24:I36" si="3">TRIM(F24)</f>
        <v/>
      </c>
    </row>
    <row r="25" spans="1:9" ht="51.75" customHeight="1">
      <c r="A25" s="26">
        <v>23</v>
      </c>
      <c r="B25" s="255"/>
      <c r="C25" s="27" t="s">
        <v>5035</v>
      </c>
      <c r="D25" s="10">
        <v>12345678</v>
      </c>
      <c r="E25" s="9" t="s">
        <v>11</v>
      </c>
      <c r="F25" s="32"/>
      <c r="G25" s="16" t="str">
        <f>IF($F$23="","該当者のみ必要項目です",IF(AND($F$23="はい(Yes)",F25="",F27=""),"申請に必要項目です",IF(AND($F$27&lt;&gt;"",$F$26="",$F$25&lt;&gt;""),"入力完了","入力完了")))</f>
        <v>該当者のみ必要項目です</v>
      </c>
      <c r="H25" s="25" t="s">
        <v>386</v>
      </c>
      <c r="I25" s="79" t="str">
        <f t="shared" si="3"/>
        <v/>
      </c>
    </row>
    <row r="26" spans="1:9" ht="51.75" customHeight="1">
      <c r="A26" s="26">
        <v>24</v>
      </c>
      <c r="B26" s="255"/>
      <c r="C26" s="28" t="s">
        <v>5036</v>
      </c>
      <c r="D26" s="10" t="s">
        <v>4468</v>
      </c>
      <c r="E26" s="9" t="s">
        <v>11</v>
      </c>
      <c r="F26" s="32"/>
      <c r="G26" s="16" t="str">
        <f>IF($F$23="","該当者のみ必要項目です",IF(AND($F$23="はい(Yes)",F26="",F27=""),"申請に必要項目です",IF(AND($F$27&lt;&gt;"",$F$26="",$F$25&lt;&gt;""),"入力完了","入力完了")))</f>
        <v>該当者のみ必要項目です</v>
      </c>
      <c r="H26" s="25" t="s">
        <v>387</v>
      </c>
      <c r="I26" s="79" t="str">
        <f t="shared" si="3"/>
        <v/>
      </c>
    </row>
    <row r="27" spans="1:9" ht="78">
      <c r="A27" s="26">
        <v>25</v>
      </c>
      <c r="B27" s="255"/>
      <c r="C27" s="27" t="s">
        <v>5037</v>
      </c>
      <c r="D27" s="10" t="s">
        <v>4469</v>
      </c>
      <c r="E27" s="9" t="s">
        <v>4</v>
      </c>
      <c r="F27" s="32"/>
      <c r="G27" s="16" t="str">
        <f>IF($F$23="","該当者のみ必要項目です",IF(AND($F$23="はい(Yes)",F25="",F26=""),"該当者のみ必要項目です",IF(AND($F$23="はい(Yes)",F25="",F27=""),"申請に必要項目です",IF(AND($F$23="はい(Yes)",F26="",F25&lt;&gt;"",F27=""),"申請に必要項目です",IF(AND($F$23="はい(Yes)",F25="",F26&lt;&gt;"",F27=""),"申請に必要項目です","入力完了")))))</f>
        <v>該当者のみ必要項目です</v>
      </c>
      <c r="H27" s="25" t="s">
        <v>388</v>
      </c>
      <c r="I27" s="79" t="str">
        <f t="shared" si="3"/>
        <v/>
      </c>
    </row>
    <row r="28" spans="1:9" ht="58.5">
      <c r="A28" s="26">
        <v>26</v>
      </c>
      <c r="B28" s="255"/>
      <c r="C28" s="28" t="s">
        <v>5038</v>
      </c>
      <c r="D28" s="10" t="s">
        <v>325</v>
      </c>
      <c r="E28" s="9" t="s">
        <v>268</v>
      </c>
      <c r="F28" s="32"/>
      <c r="G28" s="16" t="str">
        <f>IF(F28="","申請に必要項目です","入力完了")</f>
        <v>申請に必要項目です</v>
      </c>
      <c r="H28" s="25" t="s">
        <v>544</v>
      </c>
      <c r="I28" s="79">
        <f>IF(ISERROR(FIND("(",F28)),F28,LEFT(F28,FIND("(",F28)-1))</f>
        <v>0</v>
      </c>
    </row>
    <row r="29" spans="1:9" ht="58.5">
      <c r="A29" s="26">
        <v>27</v>
      </c>
      <c r="B29" s="255"/>
      <c r="C29" s="27" t="s">
        <v>5039</v>
      </c>
      <c r="D29" s="10" t="s">
        <v>183</v>
      </c>
      <c r="E29" s="9" t="s">
        <v>268</v>
      </c>
      <c r="F29" s="32"/>
      <c r="G29" s="16" t="str">
        <f>IF(F28="","該当者のみ必要項目です",IF(AND($F$28="はい(Yes)",F29=""),"申請に必要項目です","入力完了"))</f>
        <v>該当者のみ必要項目です</v>
      </c>
      <c r="H29" s="25" t="s">
        <v>545</v>
      </c>
      <c r="I29" s="79" t="e">
        <f>TRIM(VLOOKUP(F29,マスタ!BJ:BK,2,0))</f>
        <v>#N/A</v>
      </c>
    </row>
    <row r="30" spans="1:9" ht="78">
      <c r="A30" s="26">
        <v>28</v>
      </c>
      <c r="B30" s="255"/>
      <c r="C30" s="28" t="s">
        <v>5040</v>
      </c>
      <c r="D30" s="10" t="s">
        <v>325</v>
      </c>
      <c r="E30" s="9" t="s">
        <v>268</v>
      </c>
      <c r="F30" s="32"/>
      <c r="G30" s="16" t="str">
        <f>IF(F30="","申請に必要項目です","入力完了")</f>
        <v>申請に必要項目です</v>
      </c>
      <c r="H30" s="25" t="s">
        <v>546</v>
      </c>
      <c r="I30" s="79">
        <f>IF(ISERROR(FIND("(",F30)),F30,LEFT(F30,FIND("(",F30)-1))</f>
        <v>0</v>
      </c>
    </row>
    <row r="31" spans="1:9" ht="78">
      <c r="A31" s="26">
        <v>29</v>
      </c>
      <c r="B31" s="255"/>
      <c r="C31" s="27" t="s">
        <v>5041</v>
      </c>
      <c r="D31" s="10" t="s">
        <v>335</v>
      </c>
      <c r="E31" s="9" t="s">
        <v>268</v>
      </c>
      <c r="F31" s="32"/>
      <c r="G31" s="16" t="str">
        <f>IF($F$30="","該当者のみ必要項目です",IF($F$30="いいえ(No)","入力完了",IF(AND($F$30="はい(Yes)",F31=""),"申請に必要項目です","入力完了")))</f>
        <v>該当者のみ必要項目です</v>
      </c>
      <c r="H31" s="25" t="s">
        <v>389</v>
      </c>
      <c r="I31" s="79">
        <f>IF(ISERROR(FIND("(",F31)),F31,LEFT(F31,FIND("(",F31)-1))</f>
        <v>0</v>
      </c>
    </row>
    <row r="32" spans="1:9" ht="51.75" customHeight="1">
      <c r="A32" s="26">
        <v>30</v>
      </c>
      <c r="B32" s="255"/>
      <c r="C32" s="28" t="s">
        <v>5042</v>
      </c>
      <c r="D32" s="10" t="s">
        <v>183</v>
      </c>
      <c r="E32" s="9" t="s">
        <v>268</v>
      </c>
      <c r="F32" s="32"/>
      <c r="G32" s="16" t="str">
        <f>IF($F$30="","該当者のみ必要項目です",IF(AND($F$30="はい(Yes)",$F$31="",F32=""),"該当者のみ必要項目です",IF(AND($F$30="はい(Yes)",$F$31="中国以外(Countries other than China)",F32=""),"申請に必要項目です","入力完了")))</f>
        <v>該当者のみ必要項目です</v>
      </c>
      <c r="H32" s="25" t="s">
        <v>390</v>
      </c>
      <c r="I32" s="79" t="e">
        <f>TRIM(VLOOKUP(F32,マスタ!BJ:BK,2,0))</f>
        <v>#N/A</v>
      </c>
    </row>
    <row r="33" spans="1:10" ht="58.5">
      <c r="A33" s="26">
        <v>31</v>
      </c>
      <c r="B33" s="255"/>
      <c r="C33" s="27" t="s">
        <v>5043</v>
      </c>
      <c r="D33" s="10" t="s">
        <v>325</v>
      </c>
      <c r="E33" s="9" t="s">
        <v>268</v>
      </c>
      <c r="F33" s="32"/>
      <c r="G33" s="16" t="str">
        <f>IF($F$30="","該当者のみ必要項目です",IF(AND($F$30="はい(Yes)",$F$31="",F33=""),"該当者のみ必要項目です",IF(AND($F$30="はい(Yes)",$F$31="中国(China)",F33=""),"申請に必要項目です","入力完了")))</f>
        <v>該当者のみ必要項目です</v>
      </c>
      <c r="H33" s="25" t="s">
        <v>582</v>
      </c>
      <c r="I33" s="79">
        <f>IF(ISERROR(FIND("(",F33)),F33,LEFT(F33,FIND("(",F33)-1))</f>
        <v>0</v>
      </c>
    </row>
    <row r="34" spans="1:10" ht="51.75" customHeight="1">
      <c r="A34" s="26">
        <v>32</v>
      </c>
      <c r="B34" s="255"/>
      <c r="C34" s="28" t="s">
        <v>5044</v>
      </c>
      <c r="D34" s="10">
        <v>12345678</v>
      </c>
      <c r="E34" s="9" t="s">
        <v>11</v>
      </c>
      <c r="F34" s="32"/>
      <c r="G34" s="16" t="str">
        <f>IF($F$30="","該当者のみ必要項目です",IF(AND($F$30="はい(Yes)",$F$31="中国(China)",F34="",F35=""),"申請に必要項目です","入力完了"))</f>
        <v>該当者のみ必要項目です</v>
      </c>
      <c r="H34" s="25" t="s">
        <v>391</v>
      </c>
      <c r="I34" s="79" t="str">
        <f t="shared" si="3"/>
        <v/>
      </c>
    </row>
    <row r="35" spans="1:10" ht="51.75" customHeight="1">
      <c r="A35" s="26">
        <v>33</v>
      </c>
      <c r="B35" s="255"/>
      <c r="C35" s="27" t="s">
        <v>5045</v>
      </c>
      <c r="D35" s="10" t="s">
        <v>4468</v>
      </c>
      <c r="E35" s="9" t="s">
        <v>11</v>
      </c>
      <c r="F35" s="32"/>
      <c r="G35" s="16" t="str">
        <f>IF($F$30="","該当者のみ必要項目です",IF(AND($F$30="はい(Yes)",$F$31="中国(China)",F35="",F36=""),"申請に必要項目です","入力完了"))</f>
        <v>該当者のみ必要項目です</v>
      </c>
      <c r="H35" s="25" t="s">
        <v>392</v>
      </c>
      <c r="I35" s="79" t="str">
        <f t="shared" si="3"/>
        <v/>
      </c>
    </row>
    <row r="36" spans="1:10" ht="58.5">
      <c r="A36" s="26">
        <v>34</v>
      </c>
      <c r="B36" s="254"/>
      <c r="C36" s="28" t="s">
        <v>5046</v>
      </c>
      <c r="D36" s="10" t="s">
        <v>4469</v>
      </c>
      <c r="E36" s="9" t="s">
        <v>4</v>
      </c>
      <c r="F36" s="32"/>
      <c r="G36" s="16" t="str">
        <f>IF($F$30="","該当者のみ必要項目です",IF(AND($F$30="はい(Yes)",$F$31="",F36="",F34="",F35=""),"該当者のみ必要項目です",IF(AND($F$30="はい(Yes)",$F$31="中国(China)",F34="",F35=""),"該当者のみ必要項目です",IF(AND($F$30="はい(Yes)",$F$31="中国(China)",F34&lt;&gt;"",F35="",F36=""),"申請に必要項目です",IF(AND($F$30="はい(Yes)",$F$31="中国(China)",F34="",F35&lt;&gt;"",F36=""),"申請に必要項目です","入力完了")))))</f>
        <v>該当者のみ必要項目です</v>
      </c>
      <c r="H36" s="25" t="s">
        <v>393</v>
      </c>
      <c r="I36" s="79" t="str">
        <f t="shared" si="3"/>
        <v/>
      </c>
    </row>
    <row r="37" spans="1:10" ht="51.75" customHeight="1">
      <c r="A37" s="26">
        <v>35</v>
      </c>
      <c r="B37" s="253" t="s">
        <v>5221</v>
      </c>
      <c r="C37" s="27" t="s">
        <v>5047</v>
      </c>
      <c r="D37" s="10" t="s">
        <v>4529</v>
      </c>
      <c r="E37" s="9" t="s">
        <v>287</v>
      </c>
      <c r="F37" s="178" t="s">
        <v>5383</v>
      </c>
      <c r="G37" s="16" t="str">
        <f t="shared" ref="G37" si="4">IF(F37="","申請に必要項目です","入力完了")</f>
        <v>入力完了</v>
      </c>
      <c r="H37" s="25" t="s">
        <v>394</v>
      </c>
      <c r="I37" s="79" t="str">
        <f>IF(ISERROR(FIND("(",F37)),F37,LEFT(F37,FIND("(",F37)-1))</f>
        <v>普通</v>
      </c>
      <c r="J37" s="228"/>
    </row>
    <row r="38" spans="1:10" s="19" customFormat="1" ht="51.75" customHeight="1">
      <c r="A38" s="26">
        <v>36</v>
      </c>
      <c r="B38" s="255"/>
      <c r="C38" s="28" t="s">
        <v>5048</v>
      </c>
      <c r="D38" s="10" t="s">
        <v>270</v>
      </c>
      <c r="E38" s="9" t="s">
        <v>11</v>
      </c>
      <c r="F38" s="33"/>
      <c r="G38" s="16" t="str">
        <f t="shared" ref="G38:G42" si="5">IF(F38="","申請に必要項目です","入力完了")</f>
        <v>申請に必要項目です</v>
      </c>
      <c r="H38" s="25" t="s">
        <v>395</v>
      </c>
      <c r="I38" s="79" t="str">
        <f t="shared" si="0"/>
        <v/>
      </c>
    </row>
    <row r="39" spans="1:10" s="19" customFormat="1" ht="51.75" customHeight="1">
      <c r="A39" s="26">
        <v>37</v>
      </c>
      <c r="B39" s="255"/>
      <c r="C39" s="27" t="s">
        <v>5049</v>
      </c>
      <c r="D39" s="10" t="s">
        <v>310</v>
      </c>
      <c r="E39" s="9" t="s">
        <v>268</v>
      </c>
      <c r="F39" s="32"/>
      <c r="G39" s="16" t="str">
        <f>IF(F39="","申請に必要項目です","入力完了")</f>
        <v>申請に必要項目です</v>
      </c>
      <c r="H39" s="25" t="s">
        <v>396</v>
      </c>
      <c r="I39" s="79" t="str">
        <f>TRIM(F39)</f>
        <v/>
      </c>
      <c r="J39" s="7"/>
    </row>
    <row r="40" spans="1:10" ht="51.75" customHeight="1">
      <c r="A40" s="26">
        <v>38</v>
      </c>
      <c r="B40" s="255"/>
      <c r="C40" s="28" t="s">
        <v>5050</v>
      </c>
      <c r="D40" s="10" t="s">
        <v>309</v>
      </c>
      <c r="E40" s="9" t="s">
        <v>4</v>
      </c>
      <c r="F40" s="32"/>
      <c r="G40" s="16" t="str">
        <f>IF(F40="","申請に必要項目です","入力完了")</f>
        <v>申請に必要項目です</v>
      </c>
      <c r="H40" s="25" t="s">
        <v>397</v>
      </c>
      <c r="I40" s="79" t="str">
        <f>TRIM(F40)</f>
        <v/>
      </c>
    </row>
    <row r="41" spans="1:10" ht="51.75" customHeight="1">
      <c r="A41" s="26">
        <v>39</v>
      </c>
      <c r="B41" s="255"/>
      <c r="C41" s="27" t="s">
        <v>5051</v>
      </c>
      <c r="D41" s="30">
        <v>2029</v>
      </c>
      <c r="E41" s="9" t="s">
        <v>324</v>
      </c>
      <c r="F41" s="34"/>
      <c r="G41" s="16" t="str">
        <f t="shared" si="5"/>
        <v>申請に必要項目です</v>
      </c>
      <c r="H41" s="25" t="s">
        <v>398</v>
      </c>
      <c r="I41" s="79" t="str">
        <f t="shared" si="0"/>
        <v/>
      </c>
    </row>
    <row r="42" spans="1:10" ht="51.75" customHeight="1">
      <c r="A42" s="26">
        <v>40</v>
      </c>
      <c r="B42" s="255"/>
      <c r="C42" s="28" t="s">
        <v>5052</v>
      </c>
      <c r="D42" s="31">
        <v>12</v>
      </c>
      <c r="E42" s="9" t="s">
        <v>268</v>
      </c>
      <c r="F42" s="55"/>
      <c r="G42" s="16" t="str">
        <f t="shared" si="5"/>
        <v>申請に必要項目です</v>
      </c>
      <c r="H42" s="25" t="s">
        <v>399</v>
      </c>
      <c r="I42" s="78">
        <f>F42</f>
        <v>0</v>
      </c>
    </row>
    <row r="43" spans="1:10" s="19" customFormat="1" ht="51.75" customHeight="1">
      <c r="A43" s="26">
        <v>41</v>
      </c>
      <c r="B43" s="254"/>
      <c r="C43" s="27" t="s">
        <v>5053</v>
      </c>
      <c r="D43" s="31">
        <v>30</v>
      </c>
      <c r="E43" s="9" t="s">
        <v>268</v>
      </c>
      <c r="F43" s="55"/>
      <c r="G43" s="16" t="str">
        <f t="shared" ref="G43" si="6">IF(F43="","申請に必要項目です","入力完了")</f>
        <v>申請に必要項目です</v>
      </c>
      <c r="H43" s="25" t="s">
        <v>400</v>
      </c>
      <c r="I43" s="78">
        <f>F43</f>
        <v>0</v>
      </c>
    </row>
    <row r="44" spans="1:10" ht="51.75" customHeight="1">
      <c r="A44" s="26">
        <v>42</v>
      </c>
      <c r="B44" s="253" t="s">
        <v>5222</v>
      </c>
      <c r="C44" s="28" t="s">
        <v>5054</v>
      </c>
      <c r="D44" s="30" t="s">
        <v>360</v>
      </c>
      <c r="E44" s="9" t="s">
        <v>268</v>
      </c>
      <c r="F44" s="55"/>
      <c r="G44" s="16" t="str">
        <f t="shared" ref="G44" si="7">IF(F44="","申請に必要項目です","入力完了")</f>
        <v>申請に必要項目です</v>
      </c>
      <c r="H44" s="25" t="s">
        <v>4810</v>
      </c>
      <c r="I44" s="227">
        <f>IF(ISERROR(FIND("(",F44)),F44,LEFT(F44,FIND("(",F44)-1))</f>
        <v>0</v>
      </c>
    </row>
    <row r="45" spans="1:10" ht="51.75" customHeight="1">
      <c r="A45" s="26">
        <v>78</v>
      </c>
      <c r="B45" s="254"/>
      <c r="C45" s="28" t="s">
        <v>5055</v>
      </c>
      <c r="D45" s="10" t="s">
        <v>321</v>
      </c>
      <c r="E45" s="9" t="s">
        <v>11</v>
      </c>
      <c r="F45" s="32"/>
      <c r="G45" s="16" t="str">
        <f>IF($F$44="","該当者のみ必要項目です",IF(AND(F44="その他(Other)",F45=""),"申請に必須項目です","入力完了"))</f>
        <v>該当者のみ必要項目です</v>
      </c>
      <c r="H45" s="25" t="s">
        <v>4667</v>
      </c>
      <c r="I45" s="79" t="str">
        <f t="shared" ref="I45" si="8">TRIM(F45)</f>
        <v/>
      </c>
    </row>
    <row r="46" spans="1:10" ht="51.75" customHeight="1">
      <c r="A46" s="26">
        <v>43</v>
      </c>
      <c r="B46" s="253" t="s">
        <v>5223</v>
      </c>
      <c r="C46" s="27" t="s">
        <v>5056</v>
      </c>
      <c r="D46" s="30">
        <v>2022</v>
      </c>
      <c r="E46" s="9" t="s">
        <v>324</v>
      </c>
      <c r="F46" s="34"/>
      <c r="G46" s="16" t="str">
        <f t="shared" ref="G46:G49" si="9">IF(F46="","申請に必要項目です","入力完了")</f>
        <v>申請に必要項目です</v>
      </c>
      <c r="H46" s="25" t="s">
        <v>4813</v>
      </c>
      <c r="I46" s="79" t="str">
        <f t="shared" si="0"/>
        <v/>
      </c>
    </row>
    <row r="47" spans="1:10" ht="51.75" customHeight="1">
      <c r="A47" s="26">
        <v>44</v>
      </c>
      <c r="B47" s="255"/>
      <c r="C47" s="28" t="s">
        <v>5057</v>
      </c>
      <c r="D47" s="31">
        <v>4</v>
      </c>
      <c r="E47" s="9" t="s">
        <v>268</v>
      </c>
      <c r="F47" s="55"/>
      <c r="G47" s="16" t="str">
        <f t="shared" si="9"/>
        <v>申請に必要項目です</v>
      </c>
      <c r="H47" s="25" t="s">
        <v>4811</v>
      </c>
      <c r="I47" s="78">
        <f>F47</f>
        <v>0</v>
      </c>
    </row>
    <row r="48" spans="1:10" ht="51.75" customHeight="1">
      <c r="A48" s="26">
        <v>45</v>
      </c>
      <c r="B48" s="255"/>
      <c r="C48" s="27" t="s">
        <v>5058</v>
      </c>
      <c r="D48" s="31">
        <v>1</v>
      </c>
      <c r="E48" s="9" t="s">
        <v>268</v>
      </c>
      <c r="F48" s="55"/>
      <c r="G48" s="16" t="str">
        <f t="shared" si="9"/>
        <v>申請に必要項目です</v>
      </c>
      <c r="H48" s="25" t="s">
        <v>4812</v>
      </c>
      <c r="I48" s="78">
        <f>F48</f>
        <v>0</v>
      </c>
    </row>
    <row r="49" spans="1:11" ht="51.75" customHeight="1">
      <c r="A49" s="26">
        <v>46</v>
      </c>
      <c r="B49" s="255"/>
      <c r="C49" s="28" t="s">
        <v>5059</v>
      </c>
      <c r="D49" s="31" t="s">
        <v>325</v>
      </c>
      <c r="E49" s="9" t="s">
        <v>268</v>
      </c>
      <c r="F49" s="55"/>
      <c r="G49" s="16" t="str">
        <f t="shared" si="9"/>
        <v>申請に必要項目です</v>
      </c>
      <c r="H49" s="25" t="s">
        <v>401</v>
      </c>
      <c r="I49" s="227">
        <f>IF(ISERROR(FIND("(",F49)),F49,LEFT(F49,FIND("(",F49)-1))</f>
        <v>0</v>
      </c>
      <c r="K49" s="229"/>
    </row>
    <row r="50" spans="1:11" ht="51.75" customHeight="1">
      <c r="A50" s="26">
        <v>47</v>
      </c>
      <c r="B50" s="255"/>
      <c r="C50" s="27" t="s">
        <v>5060</v>
      </c>
      <c r="D50" s="30">
        <v>2024</v>
      </c>
      <c r="E50" s="9" t="s">
        <v>324</v>
      </c>
      <c r="F50" s="34"/>
      <c r="G50" s="16" t="str">
        <f>IF($F$49="","該当者のみ必要項目です",IF(AND($F$49="いいえ(No)",F50=""),"申請に必要項目です","入力完了"))</f>
        <v>該当者のみ必要項目です</v>
      </c>
      <c r="H50" s="25" t="s">
        <v>402</v>
      </c>
      <c r="I50" s="78">
        <f>F50</f>
        <v>0</v>
      </c>
    </row>
    <row r="51" spans="1:11" ht="51.75" customHeight="1">
      <c r="A51" s="26">
        <v>48</v>
      </c>
      <c r="B51" s="255"/>
      <c r="C51" s="28" t="s">
        <v>5061</v>
      </c>
      <c r="D51" s="31">
        <v>3</v>
      </c>
      <c r="E51" s="9" t="s">
        <v>268</v>
      </c>
      <c r="F51" s="55"/>
      <c r="G51" s="16" t="str">
        <f>IF($F$49="","該当者のみ必要項目です",IF(AND($F$49="いいえ(No)",F51=""),"申請に必要項目です","入力完了"))</f>
        <v>該当者のみ必要項目です</v>
      </c>
      <c r="H51" s="25" t="s">
        <v>403</v>
      </c>
      <c r="I51" s="78">
        <f>F51</f>
        <v>0</v>
      </c>
    </row>
    <row r="52" spans="1:11" ht="51.75" customHeight="1">
      <c r="A52" s="26">
        <v>49</v>
      </c>
      <c r="B52" s="255"/>
      <c r="C52" s="27" t="s">
        <v>5062</v>
      </c>
      <c r="D52" s="31">
        <v>31</v>
      </c>
      <c r="E52" s="9" t="s">
        <v>268</v>
      </c>
      <c r="F52" s="55"/>
      <c r="G52" s="16" t="str">
        <f>IF($F$49="","該当者のみ必要項目です",IF(AND($F$49="いいえ(No)",F52=""),"申請に必要項目です","入力完了"))</f>
        <v>該当者のみ必要項目です</v>
      </c>
      <c r="H52" s="25" t="s">
        <v>404</v>
      </c>
      <c r="I52" s="79" t="str">
        <f t="shared" ref="I52" si="10">TRIM(F52)</f>
        <v/>
      </c>
    </row>
    <row r="53" spans="1:11" ht="51.75" customHeight="1">
      <c r="A53" s="26">
        <v>50</v>
      </c>
      <c r="B53" s="255"/>
      <c r="C53" s="28" t="s">
        <v>5063</v>
      </c>
      <c r="D53" s="10" t="s">
        <v>327</v>
      </c>
      <c r="E53" s="9" t="s">
        <v>268</v>
      </c>
      <c r="F53" s="32"/>
      <c r="G53" s="16" t="str">
        <f t="shared" ref="G53:G159" si="11">IF(F53="","申請に必要項目です","入力完了")</f>
        <v>申請に必要項目です</v>
      </c>
      <c r="H53" s="25" t="s">
        <v>405</v>
      </c>
      <c r="I53" s="227">
        <f>IF(ISERROR(FIND("(",F53)),F53,LEFT(F53,FIND("(",F53)-1))</f>
        <v>0</v>
      </c>
    </row>
    <row r="54" spans="1:11" ht="51.75" customHeight="1">
      <c r="A54" s="26">
        <v>51</v>
      </c>
      <c r="B54" s="255"/>
      <c r="C54" s="27" t="s">
        <v>5064</v>
      </c>
      <c r="D54" s="10" t="s">
        <v>274</v>
      </c>
      <c r="E54" s="9" t="s">
        <v>6</v>
      </c>
      <c r="F54" s="32"/>
      <c r="G54" s="16" t="str">
        <f t="shared" ref="G54:G58" si="12">IF(F54="","申請に必要項目です","入力完了")</f>
        <v>申請に必要項目です</v>
      </c>
      <c r="H54" s="25" t="s">
        <v>4814</v>
      </c>
      <c r="I54" s="79" t="str">
        <f>TRIM(CONCATENATE(F54,"("&amp;I53&amp;")"))</f>
        <v>(0)</v>
      </c>
    </row>
    <row r="55" spans="1:11" ht="51.75" customHeight="1">
      <c r="A55" s="26">
        <v>52</v>
      </c>
      <c r="B55" s="255"/>
      <c r="C55" s="28" t="s">
        <v>5073</v>
      </c>
      <c r="D55" s="10" t="s">
        <v>343</v>
      </c>
      <c r="E55" s="9" t="s">
        <v>6</v>
      </c>
      <c r="F55" s="32"/>
      <c r="G55" s="16" t="str">
        <f t="shared" si="12"/>
        <v>申請に必要項目です</v>
      </c>
      <c r="H55" s="25" t="s">
        <v>4815</v>
      </c>
      <c r="I55" s="79" t="str">
        <f t="shared" ref="I55:I121" si="13">TRIM(F55)</f>
        <v/>
      </c>
    </row>
    <row r="56" spans="1:11" ht="51.75" customHeight="1">
      <c r="A56" s="26">
        <v>53</v>
      </c>
      <c r="B56" s="255"/>
      <c r="C56" s="27" t="s">
        <v>5065</v>
      </c>
      <c r="D56" s="10" t="s">
        <v>4530</v>
      </c>
      <c r="E56" s="9" t="s">
        <v>268</v>
      </c>
      <c r="F56" s="178" t="s">
        <v>166</v>
      </c>
      <c r="G56" s="16" t="str">
        <f t="shared" si="12"/>
        <v>入力完了</v>
      </c>
      <c r="H56" s="25" t="s">
        <v>406</v>
      </c>
      <c r="I56" s="79" t="str">
        <f>TRIM(IFERROR(MID(F56,FIND("(",F56)+1,FIND(")",F56)-FIND("(",F56)-1),0))</f>
        <v>81</v>
      </c>
    </row>
    <row r="57" spans="1:11" ht="51.75" customHeight="1">
      <c r="A57" s="26">
        <v>54</v>
      </c>
      <c r="B57" s="255"/>
      <c r="C57" s="28" t="s">
        <v>5066</v>
      </c>
      <c r="D57" s="11">
        <v>312345678</v>
      </c>
      <c r="E57" s="9" t="s">
        <v>9</v>
      </c>
      <c r="F57" s="33"/>
      <c r="G57" s="16" t="str">
        <f t="shared" si="12"/>
        <v>申請に必要項目です</v>
      </c>
      <c r="H57" s="25" t="s">
        <v>4816</v>
      </c>
      <c r="I57" s="79" t="str">
        <f>TRIM(F57)</f>
        <v/>
      </c>
    </row>
    <row r="58" spans="1:11" ht="51.75" customHeight="1">
      <c r="A58" s="26">
        <v>55</v>
      </c>
      <c r="B58" s="255"/>
      <c r="C58" s="27" t="s">
        <v>5067</v>
      </c>
      <c r="D58" s="10" t="s">
        <v>271</v>
      </c>
      <c r="E58" s="9" t="s">
        <v>4</v>
      </c>
      <c r="F58" s="32"/>
      <c r="G58" s="16" t="str">
        <f t="shared" si="12"/>
        <v>申請に必要項目です</v>
      </c>
      <c r="H58" s="25" t="s">
        <v>4817</v>
      </c>
      <c r="I58" s="79" t="str">
        <f t="shared" si="13"/>
        <v/>
      </c>
    </row>
    <row r="59" spans="1:11" ht="51.75" customHeight="1">
      <c r="A59" s="26">
        <v>56</v>
      </c>
      <c r="B59" s="255"/>
      <c r="C59" s="28" t="s">
        <v>5251</v>
      </c>
      <c r="D59" s="10" t="s">
        <v>344</v>
      </c>
      <c r="E59" s="9" t="s">
        <v>4</v>
      </c>
      <c r="F59" s="32"/>
      <c r="G59" s="16" t="str">
        <f t="shared" si="11"/>
        <v>申請に必要項目です</v>
      </c>
      <c r="H59" s="25" t="s">
        <v>4818</v>
      </c>
      <c r="I59" s="79" t="str">
        <f t="shared" si="13"/>
        <v/>
      </c>
    </row>
    <row r="60" spans="1:11" s="19" customFormat="1" ht="51.75" customHeight="1">
      <c r="A60" s="26">
        <v>57</v>
      </c>
      <c r="B60" s="255"/>
      <c r="C60" s="27" t="s">
        <v>5068</v>
      </c>
      <c r="D60" s="10" t="s">
        <v>361</v>
      </c>
      <c r="E60" s="9" t="s">
        <v>4</v>
      </c>
      <c r="F60" s="32"/>
      <c r="G60" s="16" t="str">
        <f t="shared" si="11"/>
        <v>申請に必要項目です</v>
      </c>
      <c r="H60" s="25" t="s">
        <v>4819</v>
      </c>
      <c r="I60" s="79" t="str">
        <f t="shared" si="13"/>
        <v/>
      </c>
    </row>
    <row r="61" spans="1:11" ht="58.5">
      <c r="A61" s="26">
        <v>58</v>
      </c>
      <c r="B61" s="255"/>
      <c r="C61" s="28" t="s">
        <v>5069</v>
      </c>
      <c r="D61" s="10" t="s">
        <v>4557</v>
      </c>
      <c r="E61" s="9" t="s">
        <v>268</v>
      </c>
      <c r="F61" s="32"/>
      <c r="G61" s="16" t="str">
        <f t="shared" si="11"/>
        <v>申請に必要項目です</v>
      </c>
      <c r="H61" s="25" t="s">
        <v>4673</v>
      </c>
      <c r="I61" s="79" t="str">
        <f>TRIM(IFERROR(MID(F61,FIND("(",F61)+1,FIND(")",F61)-FIND("(",F61)-1),0))</f>
        <v>0</v>
      </c>
    </row>
    <row r="62" spans="1:11" ht="51.75" customHeight="1">
      <c r="A62" s="26">
        <v>59</v>
      </c>
      <c r="B62" s="255"/>
      <c r="C62" s="27" t="s">
        <v>5070</v>
      </c>
      <c r="D62" s="11" t="s">
        <v>311</v>
      </c>
      <c r="E62" s="9" t="s">
        <v>9</v>
      </c>
      <c r="F62" s="33"/>
      <c r="G62" s="16" t="str">
        <f t="shared" si="11"/>
        <v>申請に必要項目です</v>
      </c>
      <c r="H62" s="25" t="s">
        <v>4674</v>
      </c>
      <c r="I62" s="79" t="str">
        <f>TRIM(F62)</f>
        <v/>
      </c>
    </row>
    <row r="63" spans="1:11" ht="58.5">
      <c r="A63" s="26">
        <v>60</v>
      </c>
      <c r="B63" s="255"/>
      <c r="C63" s="28" t="s">
        <v>5071</v>
      </c>
      <c r="D63" s="10" t="s">
        <v>325</v>
      </c>
      <c r="E63" s="9" t="s">
        <v>268</v>
      </c>
      <c r="F63" s="32"/>
      <c r="G63" s="16" t="str">
        <f>IF(F63="","申請に必要項目です","入力完了")</f>
        <v>申請に必要項目です</v>
      </c>
      <c r="H63" s="25" t="s">
        <v>4820</v>
      </c>
      <c r="I63" s="227">
        <f>IF(ISERROR(FIND("(",F63)),F63,LEFT(F63,FIND("(",F63)-1))</f>
        <v>0</v>
      </c>
    </row>
    <row r="64" spans="1:11" s="19" customFormat="1" ht="58.5">
      <c r="A64" s="26">
        <v>61</v>
      </c>
      <c r="B64" s="254"/>
      <c r="C64" s="27" t="s">
        <v>5072</v>
      </c>
      <c r="D64" s="10" t="s">
        <v>283</v>
      </c>
      <c r="E64" s="9" t="s">
        <v>283</v>
      </c>
      <c r="F64" s="176" t="s">
        <v>538</v>
      </c>
      <c r="G64" s="16" t="str">
        <f>IF($F$63="","該当者のみ必要項目です",IF($F$63="はい(Yes)","別シート：前職記入欄へ","入力完了"))</f>
        <v>該当者のみ必要項目です</v>
      </c>
      <c r="H64" s="25" t="s">
        <v>407</v>
      </c>
      <c r="I64" s="79" t="str">
        <f t="shared" ref="I64" si="14">TRIM(F64)</f>
        <v>前職記入欄</v>
      </c>
    </row>
    <row r="65" spans="1:10" ht="51.75" customHeight="1">
      <c r="A65" s="26">
        <v>62</v>
      </c>
      <c r="B65" s="253" t="s">
        <v>5224</v>
      </c>
      <c r="C65" s="28" t="s">
        <v>5074</v>
      </c>
      <c r="D65" s="10" t="s">
        <v>353</v>
      </c>
      <c r="E65" s="9" t="s">
        <v>6</v>
      </c>
      <c r="F65" s="32"/>
      <c r="G65" s="16" t="str">
        <f t="shared" ref="G65:G67" si="15">IF(F65="","申請に必要項目です","入力完了")</f>
        <v>申請に必要項目です</v>
      </c>
      <c r="H65" s="25" t="s">
        <v>408</v>
      </c>
      <c r="I65" s="79" t="str">
        <f t="shared" si="13"/>
        <v/>
      </c>
    </row>
    <row r="66" spans="1:10" ht="51.75" customHeight="1">
      <c r="A66" s="26">
        <v>63</v>
      </c>
      <c r="B66" s="255"/>
      <c r="C66" s="27" t="s">
        <v>5075</v>
      </c>
      <c r="D66" s="64" t="s">
        <v>4565</v>
      </c>
      <c r="E66" s="9" t="s">
        <v>268</v>
      </c>
      <c r="F66" s="32"/>
      <c r="G66" s="16" t="str">
        <f>IF(F66="","申請に必要項目です","入力完了")</f>
        <v>申請に必要項目です</v>
      </c>
      <c r="H66" s="25" t="s">
        <v>409</v>
      </c>
      <c r="I66" s="79" t="e">
        <f>TRIM(VLOOKUP(F66,マスタ!AV:AW,2,0))</f>
        <v>#N/A</v>
      </c>
      <c r="J66" s="19"/>
    </row>
    <row r="67" spans="1:10" ht="51.75" customHeight="1">
      <c r="A67" s="26">
        <v>64</v>
      </c>
      <c r="B67" s="254"/>
      <c r="C67" s="28" t="s">
        <v>5076</v>
      </c>
      <c r="D67" s="10" t="s">
        <v>354</v>
      </c>
      <c r="E67" s="9" t="s">
        <v>6</v>
      </c>
      <c r="F67" s="32"/>
      <c r="G67" s="16" t="str">
        <f t="shared" si="15"/>
        <v>申請に必要項目です</v>
      </c>
      <c r="H67" s="25" t="s">
        <v>410</v>
      </c>
      <c r="I67" s="79" t="str">
        <f t="shared" si="13"/>
        <v/>
      </c>
    </row>
    <row r="68" spans="1:10" ht="51.75" customHeight="1">
      <c r="A68" s="26">
        <v>65</v>
      </c>
      <c r="B68" s="253" t="s">
        <v>5225</v>
      </c>
      <c r="C68" s="27" t="s">
        <v>5077</v>
      </c>
      <c r="D68" s="10" t="s">
        <v>310</v>
      </c>
      <c r="E68" s="9" t="s">
        <v>268</v>
      </c>
      <c r="F68" s="32"/>
      <c r="G68" s="16" t="str">
        <f t="shared" ref="G68" si="16">IF(F68="","申請に必要項目です","入力完了")</f>
        <v>申請に必要項目です</v>
      </c>
      <c r="H68" s="25" t="s">
        <v>411</v>
      </c>
      <c r="I68" s="79" t="e">
        <f>TRIM(VLOOKUP(F68,マスタ!BJ:BK,2,0))</f>
        <v>#N/A</v>
      </c>
    </row>
    <row r="69" spans="1:10" ht="51.75" customHeight="1">
      <c r="A69" s="26">
        <v>66</v>
      </c>
      <c r="B69" s="255"/>
      <c r="C69" s="28" t="s">
        <v>5078</v>
      </c>
      <c r="D69" s="10" t="s">
        <v>309</v>
      </c>
      <c r="E69" s="9" t="s">
        <v>11</v>
      </c>
      <c r="F69" s="32"/>
      <c r="G69" s="16" t="str">
        <f t="shared" ref="G69:G74" si="17">IF(F69="","申請に必要項目です","入力完了")</f>
        <v>申請に必要項目です</v>
      </c>
      <c r="H69" s="25" t="s">
        <v>412</v>
      </c>
      <c r="I69" s="79" t="str">
        <f t="shared" si="13"/>
        <v/>
      </c>
    </row>
    <row r="70" spans="1:10" ht="51.75" customHeight="1">
      <c r="A70" s="26">
        <v>67</v>
      </c>
      <c r="B70" s="255"/>
      <c r="C70" s="27" t="s">
        <v>5079</v>
      </c>
      <c r="D70" s="10" t="s">
        <v>328</v>
      </c>
      <c r="E70" s="9" t="s">
        <v>11</v>
      </c>
      <c r="F70" s="32"/>
      <c r="G70" s="16" t="str">
        <f t="shared" si="17"/>
        <v>申請に必要項目です</v>
      </c>
      <c r="H70" s="25" t="s">
        <v>413</v>
      </c>
      <c r="I70" s="79" t="str">
        <f t="shared" si="13"/>
        <v/>
      </c>
    </row>
    <row r="71" spans="1:10" ht="51.75" customHeight="1">
      <c r="A71" s="26">
        <v>68</v>
      </c>
      <c r="B71" s="255"/>
      <c r="C71" s="28" t="s">
        <v>5080</v>
      </c>
      <c r="D71" s="10">
        <v>1350061</v>
      </c>
      <c r="E71" s="9" t="s">
        <v>9</v>
      </c>
      <c r="F71" s="32"/>
      <c r="G71" s="16" t="str">
        <f t="shared" ref="G71" si="18">IF(F71="","申請に必要項目です","入力完了")</f>
        <v>申請に必要項目です</v>
      </c>
      <c r="H71" s="25" t="s">
        <v>414</v>
      </c>
      <c r="I71" s="79" t="str">
        <f t="shared" si="13"/>
        <v/>
      </c>
    </row>
    <row r="72" spans="1:10" ht="58.5">
      <c r="A72" s="26">
        <v>69</v>
      </c>
      <c r="B72" s="255"/>
      <c r="C72" s="27" t="s">
        <v>5081</v>
      </c>
      <c r="D72" s="10" t="s">
        <v>539</v>
      </c>
      <c r="E72" s="9" t="s">
        <v>11</v>
      </c>
      <c r="F72" s="32"/>
      <c r="G72" s="16" t="str">
        <f t="shared" si="17"/>
        <v>申請に必要項目です</v>
      </c>
      <c r="H72" s="25" t="s">
        <v>4566</v>
      </c>
      <c r="I72" s="79" t="str">
        <f t="shared" si="13"/>
        <v/>
      </c>
    </row>
    <row r="73" spans="1:10" ht="51.75" customHeight="1">
      <c r="A73" s="26">
        <v>70</v>
      </c>
      <c r="B73" s="255"/>
      <c r="C73" s="28" t="s">
        <v>5082</v>
      </c>
      <c r="D73" s="192" t="s">
        <v>4974</v>
      </c>
      <c r="E73" s="9" t="s">
        <v>9</v>
      </c>
      <c r="F73" s="33"/>
      <c r="G73" s="16" t="str">
        <f t="shared" si="17"/>
        <v>申請に必要項目です</v>
      </c>
      <c r="H73" s="25" t="s">
        <v>415</v>
      </c>
      <c r="I73" s="79" t="str">
        <f t="shared" si="13"/>
        <v/>
      </c>
    </row>
    <row r="74" spans="1:10" ht="51.75" customHeight="1">
      <c r="A74" s="26">
        <v>71</v>
      </c>
      <c r="B74" s="255"/>
      <c r="C74" s="27" t="s">
        <v>5083</v>
      </c>
      <c r="D74" s="10" t="s">
        <v>4555</v>
      </c>
      <c r="E74" s="9" t="s">
        <v>287</v>
      </c>
      <c r="F74" s="178" t="s">
        <v>166</v>
      </c>
      <c r="G74" s="16" t="str">
        <f t="shared" si="17"/>
        <v>入力完了</v>
      </c>
      <c r="H74" s="25" t="s">
        <v>416</v>
      </c>
      <c r="I74" s="79" t="str">
        <f>TRIM(IFERROR(MID(F74,FIND("(",F74)+1,FIND(")",F74)-FIND("(",F74)-1),0))</f>
        <v>81</v>
      </c>
    </row>
    <row r="75" spans="1:10" ht="51.75" customHeight="1">
      <c r="A75" s="26">
        <v>72</v>
      </c>
      <c r="B75" s="255"/>
      <c r="C75" s="28" t="s">
        <v>5084</v>
      </c>
      <c r="D75" s="11">
        <v>312345678</v>
      </c>
      <c r="E75" s="9" t="s">
        <v>9</v>
      </c>
      <c r="F75" s="32"/>
      <c r="G75" s="16" t="str">
        <f>IF(F75="","該当者のみ必要項目です","入力完了")</f>
        <v>該当者のみ必要項目です</v>
      </c>
      <c r="H75" s="25" t="s">
        <v>417</v>
      </c>
      <c r="I75" s="79" t="str">
        <f>TRIM(IF(F75="",F73,F75))</f>
        <v/>
      </c>
    </row>
    <row r="76" spans="1:10" ht="51.75" customHeight="1">
      <c r="A76" s="26">
        <v>73</v>
      </c>
      <c r="B76" s="254"/>
      <c r="C76" s="27" t="s">
        <v>5085</v>
      </c>
      <c r="D76" s="10" t="s">
        <v>345</v>
      </c>
      <c r="E76" s="9" t="s">
        <v>11</v>
      </c>
      <c r="F76" s="179"/>
      <c r="G76" s="16" t="str">
        <f>IF(F76="", "申請に必要項目です", IF(ISNUMBER(MATCH("*@*.?*",F76,0)), "入力完了 - 有効なメールアドレス", "入力完了 - 無効なメールアドレス。正しいメールアドレスを入力してください。"))</f>
        <v>申請に必要項目です</v>
      </c>
      <c r="H76" s="25" t="s">
        <v>518</v>
      </c>
      <c r="I76" s="79" t="str">
        <f t="shared" si="13"/>
        <v/>
      </c>
    </row>
    <row r="77" spans="1:10" ht="51.75" customHeight="1">
      <c r="A77" s="26">
        <v>74</v>
      </c>
      <c r="B77" s="253" t="s">
        <v>5226</v>
      </c>
      <c r="C77" s="28" t="s">
        <v>5089</v>
      </c>
      <c r="D77" s="10" t="s">
        <v>356</v>
      </c>
      <c r="E77" s="9" t="s">
        <v>4</v>
      </c>
      <c r="F77" s="32"/>
      <c r="G77" s="16" t="str">
        <f>IF($F$19="","該当者のみ必要項目です",IF(AND($F$19="既婚Married",F77=""),"申請に必要項目です",IF(AND($F$19="その他(Others)",F77=""),"該当者のみ必要項目です","入力完了")))</f>
        <v>該当者のみ必要項目です</v>
      </c>
      <c r="H77" s="25" t="s">
        <v>418</v>
      </c>
      <c r="I77" s="79" t="str">
        <f t="shared" si="13"/>
        <v/>
      </c>
    </row>
    <row r="78" spans="1:10" ht="58.5">
      <c r="A78" s="26">
        <v>75</v>
      </c>
      <c r="B78" s="255"/>
      <c r="C78" s="27" t="s">
        <v>5090</v>
      </c>
      <c r="D78" s="10" t="s">
        <v>12</v>
      </c>
      <c r="E78" s="9" t="s">
        <v>4</v>
      </c>
      <c r="F78" s="32"/>
      <c r="G78" s="16" t="str">
        <f t="shared" ref="G78:G84" si="19">IF($F$19="","該当者のみ必要項目です",IF(AND($F$19="既婚Married",F78=""),"申請に必要項目です",IF(AND($F$19="その他(Others)",F78=""),"該当者のみ必要項目です","入力完了")))</f>
        <v>該当者のみ必要項目です</v>
      </c>
      <c r="H78" s="25" t="s">
        <v>419</v>
      </c>
      <c r="I78" s="79" t="str">
        <f t="shared" si="13"/>
        <v/>
      </c>
    </row>
    <row r="79" spans="1:10" ht="51.75" customHeight="1">
      <c r="A79" s="26">
        <v>76</v>
      </c>
      <c r="B79" s="255"/>
      <c r="C79" s="28" t="s">
        <v>5086</v>
      </c>
      <c r="D79" s="10" t="s">
        <v>310</v>
      </c>
      <c r="E79" s="9" t="s">
        <v>268</v>
      </c>
      <c r="F79" s="32"/>
      <c r="G79" s="16" t="str">
        <f t="shared" si="19"/>
        <v>該当者のみ必要項目です</v>
      </c>
      <c r="H79" s="25" t="s">
        <v>420</v>
      </c>
      <c r="I79" s="79" t="str">
        <f>TRIM(IF(F79="台湾_TaiwanChina","China",IF(F79="香港_HongKongChina","China",IF(F79="マカオ_MacaoChina","China",IF(F79="中国本土_Mainland of China","China",F79)))))</f>
        <v/>
      </c>
    </row>
    <row r="80" spans="1:10" ht="51.75" customHeight="1">
      <c r="A80" s="26">
        <v>77</v>
      </c>
      <c r="B80" s="255"/>
      <c r="C80" s="27" t="s">
        <v>5087</v>
      </c>
      <c r="D80" s="10" t="s">
        <v>339</v>
      </c>
      <c r="E80" s="9" t="s">
        <v>268</v>
      </c>
      <c r="F80" s="32"/>
      <c r="G80" s="16" t="str">
        <f t="shared" si="19"/>
        <v>該当者のみ必要項目です</v>
      </c>
      <c r="H80" s="25" t="s">
        <v>421</v>
      </c>
      <c r="I80" s="227">
        <f>IF(ISERROR(FIND("(",F80)),F80,LEFT(F80,FIND("(",F80)-1))</f>
        <v>0</v>
      </c>
    </row>
    <row r="81" spans="1:9" ht="51.75" customHeight="1">
      <c r="A81" s="26">
        <v>78</v>
      </c>
      <c r="B81" s="255"/>
      <c r="C81" s="28" t="s">
        <v>5088</v>
      </c>
      <c r="D81" s="10" t="s">
        <v>321</v>
      </c>
      <c r="E81" s="9" t="s">
        <v>11</v>
      </c>
      <c r="F81" s="32"/>
      <c r="G81" s="16" t="str">
        <f>IF($F$19="","該当者のみ必要項目です",IF(AND($F$19="既婚Married",F80=""),"該当者のみ必要項目です",IF(AND($F$19="既婚Married",$F$80="その他(Other)",F81=""),"申請に必要項目です","入力完了")))</f>
        <v>該当者のみ必要項目です</v>
      </c>
      <c r="H81" s="25" t="s">
        <v>422</v>
      </c>
      <c r="I81" s="79" t="str">
        <f t="shared" si="13"/>
        <v/>
      </c>
    </row>
    <row r="82" spans="1:9" ht="51.75" customHeight="1">
      <c r="A82" s="26">
        <v>79</v>
      </c>
      <c r="B82" s="255"/>
      <c r="C82" s="27" t="s">
        <v>5091</v>
      </c>
      <c r="D82" s="30">
        <v>1980</v>
      </c>
      <c r="E82" s="9" t="s">
        <v>324</v>
      </c>
      <c r="F82" s="34"/>
      <c r="G82" s="16" t="str">
        <f t="shared" si="19"/>
        <v>該当者のみ必要項目です</v>
      </c>
      <c r="H82" s="25" t="s">
        <v>423</v>
      </c>
      <c r="I82" s="79" t="str">
        <f t="shared" si="13"/>
        <v/>
      </c>
    </row>
    <row r="83" spans="1:9" ht="51.75" customHeight="1">
      <c r="A83" s="26">
        <v>80</v>
      </c>
      <c r="B83" s="255"/>
      <c r="C83" s="28" t="s">
        <v>5092</v>
      </c>
      <c r="D83" s="31">
        <v>1</v>
      </c>
      <c r="E83" s="9" t="s">
        <v>268</v>
      </c>
      <c r="F83" s="55"/>
      <c r="G83" s="16" t="str">
        <f t="shared" si="19"/>
        <v>該当者のみ必要項目です</v>
      </c>
      <c r="H83" s="25" t="s">
        <v>424</v>
      </c>
      <c r="I83" s="78">
        <f>F83</f>
        <v>0</v>
      </c>
    </row>
    <row r="84" spans="1:9" ht="51.75" customHeight="1">
      <c r="A84" s="26">
        <v>81</v>
      </c>
      <c r="B84" s="255"/>
      <c r="C84" s="27" t="s">
        <v>5093</v>
      </c>
      <c r="D84" s="30">
        <v>12</v>
      </c>
      <c r="E84" s="9" t="s">
        <v>268</v>
      </c>
      <c r="F84" s="55"/>
      <c r="G84" s="16" t="str">
        <f t="shared" si="19"/>
        <v>該当者のみ必要項目です</v>
      </c>
      <c r="H84" s="25" t="s">
        <v>425</v>
      </c>
      <c r="I84" s="78">
        <f>F84</f>
        <v>0</v>
      </c>
    </row>
    <row r="85" spans="1:9" ht="97.5">
      <c r="A85" s="26">
        <v>82</v>
      </c>
      <c r="B85" s="255"/>
      <c r="C85" s="28" t="s">
        <v>5094</v>
      </c>
      <c r="D85" s="10" t="s">
        <v>335</v>
      </c>
      <c r="E85" s="9" t="s">
        <v>268</v>
      </c>
      <c r="F85" s="32"/>
      <c r="G85" s="16" t="str">
        <f>IF($F$19="","該当者のみ必要項目です",IF(AND($F$19="既婚Married",F85=""),"申請に必要項目です",IF(AND($F$19="その他(Others)",F85=""),"該当者のみ必要項目です","入力完了")))</f>
        <v>該当者のみ必要項目です</v>
      </c>
      <c r="H85" s="25" t="s">
        <v>426</v>
      </c>
      <c r="I85" s="79" t="str">
        <f>TRIM(IF(F85="中国(China)","China",IF(ISERROR(FIND("(",F85)),F85,LEFT(F85,FIND("(",F85)-1))))</f>
        <v/>
      </c>
    </row>
    <row r="86" spans="1:9" ht="51.75" customHeight="1">
      <c r="A86" s="26">
        <v>83</v>
      </c>
      <c r="B86" s="255"/>
      <c r="C86" s="27" t="s">
        <v>5095</v>
      </c>
      <c r="D86" s="10" t="s">
        <v>310</v>
      </c>
      <c r="E86" s="9" t="s">
        <v>268</v>
      </c>
      <c r="F86" s="32"/>
      <c r="G86" s="16" t="str">
        <f>IF(AND($F$19="既婚Married",$F$85="中国以外(Countries other than China)",F86=""),"申請に必要項目です",IF(AND($F$85="中国以外(Countries other than China)",$F$19="その他(Others)",F86=""),"申請に必要項目です",IF(F$85="","該当者のみ必要項目です",IF(AND($F$85="中国以外(Countries other than China)",F86=""),"申請に必要項目です","入力完了"))))</f>
        <v>該当者のみ必要項目です</v>
      </c>
      <c r="H86" s="25" t="s">
        <v>520</v>
      </c>
      <c r="I86" s="79" t="str">
        <f>TRIM(F86)</f>
        <v/>
      </c>
    </row>
    <row r="87" spans="1:9" ht="51.75" customHeight="1">
      <c r="A87" s="26">
        <v>84</v>
      </c>
      <c r="B87" s="255"/>
      <c r="C87" s="28" t="s">
        <v>5096</v>
      </c>
      <c r="D87" s="10" t="s">
        <v>309</v>
      </c>
      <c r="E87" s="9" t="s">
        <v>4</v>
      </c>
      <c r="F87" s="32"/>
      <c r="G87" s="16" t="str">
        <f>IF(AND($F$19="既婚Married",$F$85="中国以外(Countries other than China)",F87=""),"申請に必要項目です",IF(AND($F$85="中国以外(Countries other than China)",$F$19="その他(Others)",F87=""),"申請に必要項目です",IF(F$85="","該当者のみ必要項目です",IF(AND($F$85="中国以外(Countries other than China)",F87=""),"申請に必要項目です","入力完了"))))</f>
        <v>該当者のみ必要項目です</v>
      </c>
      <c r="H87" s="25" t="s">
        <v>521</v>
      </c>
      <c r="I87" s="79" t="str">
        <f t="shared" si="13"/>
        <v/>
      </c>
    </row>
    <row r="88" spans="1:9" ht="51.75" customHeight="1">
      <c r="A88" s="26">
        <v>85</v>
      </c>
      <c r="B88" s="255"/>
      <c r="C88" s="27" t="s">
        <v>5097</v>
      </c>
      <c r="D88" s="10" t="s">
        <v>336</v>
      </c>
      <c r="E88" s="9" t="s">
        <v>268</v>
      </c>
      <c r="F88" s="32"/>
      <c r="G88" s="16" t="str">
        <f>IF(AND($F$19="既婚Married",$F$85="中国(China)",F88=""),"申請に必要項目です",IF(AND($F$85="中国(China)",$F$19="その他(Others)",F88=""),"申請に必要項目です",IF(F$85="","該当者のみ必要項目です",IF(AND($F$85="中国(China)",F88=""),"申請に必要項目です","入力完了"))))</f>
        <v>該当者のみ必要項目です</v>
      </c>
      <c r="H88" s="25" t="s">
        <v>3703</v>
      </c>
      <c r="I88" s="79" t="e">
        <f>TRIM(IF(F88="台湾_TaiwanChina_",F89,IF(F88="香港_HongKongChina_",F89,IF(F88="マカオ_MacaoChina_",F89,VLOOKUP(F88,マスタ!AO:AP,2,0)))))</f>
        <v>#N/A</v>
      </c>
    </row>
    <row r="89" spans="1:9" ht="51.75" customHeight="1">
      <c r="A89" s="26">
        <v>86</v>
      </c>
      <c r="B89" s="255"/>
      <c r="C89" s="28" t="s">
        <v>5098</v>
      </c>
      <c r="D89" s="10" t="s">
        <v>337</v>
      </c>
      <c r="E89" s="9" t="s">
        <v>268</v>
      </c>
      <c r="F89" s="32"/>
      <c r="G89" s="16" t="str">
        <f>IF(AND($F$19="既婚Married",$F$85="中国(China)",F89=""),"申請に必要項目です",IF(AND($F$85="中国(China)",$F$19="その他(Others)",F89=""),"申請に必要項目です",IF(F$85="","該当者のみ必要項目です",IF(AND($F$85="中国(China)",F89=""),"申請に必要項目です","入力完了"))))</f>
        <v>該当者のみ必要項目です</v>
      </c>
      <c r="H89" s="25" t="s">
        <v>522</v>
      </c>
      <c r="I89" s="79" t="str">
        <f>TRIM(IF(F88="台湾_TaiwanChina_","",IF(F88="香港_HongKongChina_","",IF(F89="地区名なし","",IF(F88="マカオ_MacaoChina_","",F89)))))</f>
        <v/>
      </c>
    </row>
    <row r="90" spans="1:9" ht="51.75" customHeight="1">
      <c r="A90" s="65"/>
      <c r="B90" s="255"/>
      <c r="C90" s="27" t="s">
        <v>5099</v>
      </c>
      <c r="D90" s="10" t="s">
        <v>4599</v>
      </c>
      <c r="E90" s="9" t="s">
        <v>268</v>
      </c>
      <c r="F90" s="32"/>
      <c r="G90" s="16" t="str">
        <f t="shared" ref="G90" si="20">IF($F$19="","該当者のみ必要項目です",IF(AND($F$19="既婚Married",F90=""),"申請に必要項目です",IF(AND($F$19="その他(Others)",F90=""),"該当者のみ必要項目です","入力完了")))</f>
        <v>該当者のみ必要項目です</v>
      </c>
      <c r="H90" s="25" t="s">
        <v>4600</v>
      </c>
      <c r="I90" s="227">
        <f>IF(ISERROR(FIND("_",F90)),F90,LEFT(F90,FIND("_",F90)-1))</f>
        <v>0</v>
      </c>
    </row>
    <row r="91" spans="1:9" ht="51.75" customHeight="1">
      <c r="A91" s="26">
        <v>87</v>
      </c>
      <c r="B91" s="254"/>
      <c r="C91" s="28" t="s">
        <v>5100</v>
      </c>
      <c r="D91" s="10" t="s">
        <v>343</v>
      </c>
      <c r="E91" s="9" t="s">
        <v>11</v>
      </c>
      <c r="F91" s="82"/>
      <c r="G91" s="16" t="str">
        <f>IF($F$19="","該当者のみ必要項目です",IF(AND($F$19="既婚Married",F90="いいえ(No)",F91=""),"申請に必要項目です",IF(AND($F$19="その他(Others)",F91=""),"該当者のみ必要項目です","入力完了")))</f>
        <v>該当者のみ必要項目です</v>
      </c>
      <c r="H91" s="25" t="s">
        <v>4567</v>
      </c>
      <c r="I91" s="79">
        <f>IF(F90="はい(申請者と同じ住所で登録します）",$F$72&amp;","&amp;$F$70&amp;","&amp;$F$69&amp;","&amp;$F$71&amp;","&amp;$F$68,F91)</f>
        <v>0</v>
      </c>
    </row>
    <row r="92" spans="1:9" ht="51.75" customHeight="1">
      <c r="A92" s="26">
        <v>88</v>
      </c>
      <c r="B92" s="253" t="s">
        <v>5227</v>
      </c>
      <c r="C92" s="27" t="s">
        <v>5131</v>
      </c>
      <c r="D92" s="10" t="s">
        <v>325</v>
      </c>
      <c r="E92" s="9" t="s">
        <v>268</v>
      </c>
      <c r="F92" s="32"/>
      <c r="G92" s="16" t="str">
        <f>IF(F92="","申請に必要項目です","入力完了")</f>
        <v>申請に必要項目です</v>
      </c>
      <c r="H92" s="25" t="s">
        <v>427</v>
      </c>
      <c r="I92" s="227">
        <f>IF(ISERROR(FIND("(",F92)),F92,LEFT(F92,FIND("(",F92)-1))</f>
        <v>0</v>
      </c>
    </row>
    <row r="93" spans="1:9" ht="51.75" customHeight="1">
      <c r="A93" s="26">
        <v>89</v>
      </c>
      <c r="B93" s="255"/>
      <c r="C93" s="28" t="s">
        <v>5121</v>
      </c>
      <c r="D93" s="10"/>
      <c r="E93" s="9" t="s">
        <v>268</v>
      </c>
      <c r="F93" s="82"/>
      <c r="G93" s="16" t="str">
        <f>IF(F92="","該当者のみ必要項目です",IF(AND(F92="いいえ(No)",F93=""),"申請に必要項目です","入力完了"))</f>
        <v>該当者のみ必要項目です</v>
      </c>
      <c r="H93" s="25" t="s">
        <v>523</v>
      </c>
      <c r="I93" s="79" t="str">
        <f t="shared" si="13"/>
        <v/>
      </c>
    </row>
    <row r="94" spans="1:9" ht="51.75" customHeight="1">
      <c r="A94" s="26">
        <v>90</v>
      </c>
      <c r="B94" s="255"/>
      <c r="C94" s="27" t="s">
        <v>5123</v>
      </c>
      <c r="D94" s="10" t="s">
        <v>356</v>
      </c>
      <c r="E94" s="9" t="s">
        <v>4</v>
      </c>
      <c r="F94" s="82"/>
      <c r="G94" s="16" t="str">
        <f t="shared" ref="G94:G99" si="21">IF($F$92="","該当者のみ必要項目です",IF(AND($F$92="はい(Yes)",F94=""),"申請に必要項目です","入力完了"))</f>
        <v>該当者のみ必要項目です</v>
      </c>
      <c r="H94" s="25" t="s">
        <v>428</v>
      </c>
      <c r="I94" s="79" t="str">
        <f t="shared" si="13"/>
        <v/>
      </c>
    </row>
    <row r="95" spans="1:9" ht="51.75" customHeight="1">
      <c r="A95" s="26">
        <v>91</v>
      </c>
      <c r="B95" s="255"/>
      <c r="C95" s="28" t="s">
        <v>5133</v>
      </c>
      <c r="D95" s="10" t="s">
        <v>13</v>
      </c>
      <c r="E95" s="9" t="s">
        <v>4</v>
      </c>
      <c r="F95" s="82"/>
      <c r="G95" s="16" t="str">
        <f t="shared" si="21"/>
        <v>該当者のみ必要項目です</v>
      </c>
      <c r="H95" s="25" t="s">
        <v>429</v>
      </c>
      <c r="I95" s="79" t="str">
        <f t="shared" si="13"/>
        <v/>
      </c>
    </row>
    <row r="96" spans="1:9" ht="51.75" customHeight="1">
      <c r="A96" s="26">
        <v>92</v>
      </c>
      <c r="B96" s="255"/>
      <c r="C96" s="27" t="s">
        <v>5122</v>
      </c>
      <c r="D96" s="10" t="s">
        <v>310</v>
      </c>
      <c r="E96" s="9" t="s">
        <v>268</v>
      </c>
      <c r="F96" s="32"/>
      <c r="G96" s="16" t="str">
        <f t="shared" si="21"/>
        <v>該当者のみ必要項目です</v>
      </c>
      <c r="H96" s="25" t="s">
        <v>430</v>
      </c>
      <c r="I96" s="79" t="str">
        <f>TRIM(IF(F96="台湾_TaiwanChina","China",IF(F96="香港_HongKongChina","China",IF(F96="マカオ_MacaoChina","China",IF(F96="中国本土_Mainland of China","China",F96)))))</f>
        <v/>
      </c>
    </row>
    <row r="97" spans="1:9" ht="51.75" customHeight="1">
      <c r="A97" s="26">
        <v>93</v>
      </c>
      <c r="B97" s="255"/>
      <c r="C97" s="28" t="s">
        <v>5124</v>
      </c>
      <c r="D97" s="30">
        <v>1960</v>
      </c>
      <c r="E97" s="9" t="s">
        <v>324</v>
      </c>
      <c r="F97" s="34"/>
      <c r="G97" s="16" t="str">
        <f t="shared" si="21"/>
        <v>該当者のみ必要項目です</v>
      </c>
      <c r="H97" s="25" t="s">
        <v>431</v>
      </c>
      <c r="I97" s="79" t="str">
        <f t="shared" si="13"/>
        <v/>
      </c>
    </row>
    <row r="98" spans="1:9" ht="51.75" customHeight="1">
      <c r="A98" s="26">
        <v>94</v>
      </c>
      <c r="B98" s="255"/>
      <c r="C98" s="27" t="s">
        <v>5125</v>
      </c>
      <c r="D98" s="31">
        <v>1</v>
      </c>
      <c r="E98" s="9" t="s">
        <v>268</v>
      </c>
      <c r="F98" s="55"/>
      <c r="G98" s="16" t="str">
        <f t="shared" si="21"/>
        <v>該当者のみ必要項目です</v>
      </c>
      <c r="H98" s="25" t="s">
        <v>432</v>
      </c>
      <c r="I98" s="78">
        <f>F98</f>
        <v>0</v>
      </c>
    </row>
    <row r="99" spans="1:9" ht="51.75" customHeight="1">
      <c r="A99" s="26">
        <v>95</v>
      </c>
      <c r="B99" s="255"/>
      <c r="C99" s="28" t="s">
        <v>5126</v>
      </c>
      <c r="D99" s="30">
        <v>12</v>
      </c>
      <c r="E99" s="9" t="s">
        <v>268</v>
      </c>
      <c r="F99" s="55"/>
      <c r="G99" s="16" t="str">
        <f t="shared" si="21"/>
        <v>該当者のみ必要項目です</v>
      </c>
      <c r="H99" s="25" t="s">
        <v>433</v>
      </c>
      <c r="I99" s="78">
        <f>F99</f>
        <v>0</v>
      </c>
    </row>
    <row r="100" spans="1:9" ht="51.75" customHeight="1">
      <c r="A100" s="65"/>
      <c r="B100" s="255"/>
      <c r="C100" s="27" t="s">
        <v>5099</v>
      </c>
      <c r="D100" s="10" t="s">
        <v>4599</v>
      </c>
      <c r="E100" s="9" t="s">
        <v>268</v>
      </c>
      <c r="F100" s="32"/>
      <c r="G100" s="16" t="str">
        <f>IF($F$92="","該当者のみ必要項目です",IF(AND(F92="はい(Yes)",F100=""),"申請に必要項目です","入力完了"))</f>
        <v>該当者のみ必要項目です</v>
      </c>
      <c r="H100" s="25" t="s">
        <v>4601</v>
      </c>
      <c r="I100" s="227">
        <f>IF(ISERROR(FIND("_",F100)),F100,LEFT(F100,FIND("_",F100)-1))</f>
        <v>0</v>
      </c>
    </row>
    <row r="101" spans="1:9" ht="51.75" customHeight="1">
      <c r="A101" s="26">
        <v>96</v>
      </c>
      <c r="B101" s="255"/>
      <c r="C101" s="28" t="s">
        <v>5100</v>
      </c>
      <c r="D101" s="10" t="s">
        <v>343</v>
      </c>
      <c r="E101" s="9" t="s">
        <v>11</v>
      </c>
      <c r="F101" s="82"/>
      <c r="G101" s="16" t="str">
        <f>IF($F$92="","該当者のみ必要項目です",IF(AND(F92="はい(Yes)",$F$100=""),"該当者のみ必要項目です",IF(AND($F$100="いいえ(No)",F101=""),"申請に必要項目です","入力完了")))</f>
        <v>該当者のみ必要項目です</v>
      </c>
      <c r="H101" s="25" t="s">
        <v>4602</v>
      </c>
      <c r="I101" s="79">
        <f>IF(F100="はい(申請者と同じ住所で登録します）",$F$72&amp;","&amp;$F$70&amp;","&amp;$F$69&amp;","&amp;$F$71&amp;","&amp;$F$68,F101)</f>
        <v>0</v>
      </c>
    </row>
    <row r="102" spans="1:9" ht="51.75" customHeight="1">
      <c r="A102" s="26">
        <v>97</v>
      </c>
      <c r="B102" s="255"/>
      <c r="C102" s="28" t="s">
        <v>5128</v>
      </c>
      <c r="D102" s="10" t="s">
        <v>325</v>
      </c>
      <c r="E102" s="9" t="s">
        <v>268</v>
      </c>
      <c r="F102" s="32"/>
      <c r="G102" s="16" t="str">
        <f>IF($F$92="","該当者のみ必要項目です",IF(AND($F$92="はい(Yes)",F102=""),"申請に必要項目です","入力完了"))</f>
        <v>該当者のみ必要項目です</v>
      </c>
      <c r="H102" s="25" t="s">
        <v>524</v>
      </c>
      <c r="I102" s="79">
        <f>IF(ISERROR(FIND("(",F102)),F102,LEFT(F102,FIND("(",F102)-1))</f>
        <v>0</v>
      </c>
    </row>
    <row r="103" spans="1:9" ht="51.75" customHeight="1">
      <c r="A103" s="26">
        <v>98</v>
      </c>
      <c r="B103" s="255"/>
      <c r="C103" s="27" t="s">
        <v>5127</v>
      </c>
      <c r="D103" s="10" t="s">
        <v>363</v>
      </c>
      <c r="E103" s="9" t="s">
        <v>268</v>
      </c>
      <c r="F103" s="32"/>
      <c r="G103" s="16" t="str">
        <f>IF($F$92="","該当者のみ必要項目です",IF(AND(F92="はい(Yes)",F102=""),"該当者のみ必要項目です",IF(AND($F$92="はい(Yes)",F102="はい(Yes)",F103=""),"申請に必要項目です","入力完了")))</f>
        <v>該当者のみ必要項目です</v>
      </c>
      <c r="H103" s="25" t="s">
        <v>434</v>
      </c>
      <c r="I103" s="79" t="str">
        <f t="shared" si="13"/>
        <v/>
      </c>
    </row>
    <row r="104" spans="1:9" ht="58.5">
      <c r="A104" s="26">
        <v>99</v>
      </c>
      <c r="B104" s="254"/>
      <c r="C104" s="28" t="s">
        <v>5129</v>
      </c>
      <c r="D104" s="10" t="s">
        <v>4558</v>
      </c>
      <c r="E104" s="9" t="s">
        <v>268</v>
      </c>
      <c r="F104" s="32"/>
      <c r="G104" s="16" t="str">
        <f>IF($F$92="","該当者のみ必要項目です",IF(AND(F92="はい(Yes)",F102="",F104=""),"該当者のみ必要項目です",IF(AND($F$92="はい(Yes)",F102="はい(Yes)",F103="永住居留"),"入力完了",IF(AND($F$92="はい(Yes)",F102="はい(Yes)",F103=""),"該当者のみ必要項目です",IF(AND($F$92="はい(Yes)",F102="はい(Yes)",F103="中国国民"),"入力完了",IF(AND(F92="はい(Yes)",F102="はい(Yes)",F103="居留",F104=""),"申請に必要な項目です",IF(AND(F92="はい(Yes)",F102="はい(Yes)",F103="停留",F104=""),"申請に必要な項目です","入力完了")))))))</f>
        <v>該当者のみ必要項目です</v>
      </c>
      <c r="H104" s="25" t="s">
        <v>4560</v>
      </c>
      <c r="I104" s="79" t="str">
        <f t="shared" si="13"/>
        <v/>
      </c>
    </row>
    <row r="105" spans="1:9" ht="51.75" customHeight="1">
      <c r="A105" s="26">
        <v>100</v>
      </c>
      <c r="B105" s="253" t="s">
        <v>5228</v>
      </c>
      <c r="C105" s="27" t="s">
        <v>5130</v>
      </c>
      <c r="D105" s="10" t="s">
        <v>325</v>
      </c>
      <c r="E105" s="9" t="s">
        <v>268</v>
      </c>
      <c r="F105" s="32"/>
      <c r="G105" s="16" t="str">
        <f>IF(F105="","申請に必要項目です","入力完了")</f>
        <v>申請に必要項目です</v>
      </c>
      <c r="H105" s="25" t="s">
        <v>435</v>
      </c>
      <c r="I105" s="79">
        <f>IF(ISERROR(FIND("(",F105)),F105,LEFT(F105,FIND("(",F105)-1))</f>
        <v>0</v>
      </c>
    </row>
    <row r="106" spans="1:9" ht="51.75" customHeight="1">
      <c r="A106" s="26">
        <v>101</v>
      </c>
      <c r="B106" s="255"/>
      <c r="C106" s="28" t="s">
        <v>5121</v>
      </c>
      <c r="D106" s="10"/>
      <c r="E106" s="9" t="s">
        <v>268</v>
      </c>
      <c r="F106" s="82"/>
      <c r="G106" s="16" t="str">
        <f>IF(F105="","該当者のみ必要項目です",IF(AND(F105="いいえ(No)",F106=""),"申請に必要項目です","入力完了"))</f>
        <v>該当者のみ必要項目です</v>
      </c>
      <c r="H106" s="25" t="s">
        <v>525</v>
      </c>
      <c r="I106" s="79" t="str">
        <f t="shared" si="13"/>
        <v/>
      </c>
    </row>
    <row r="107" spans="1:9" ht="51.75" customHeight="1">
      <c r="A107" s="26">
        <v>102</v>
      </c>
      <c r="B107" s="255"/>
      <c r="C107" s="27" t="s">
        <v>5132</v>
      </c>
      <c r="D107" s="10" t="s">
        <v>356</v>
      </c>
      <c r="E107" s="9" t="s">
        <v>4</v>
      </c>
      <c r="F107" s="82"/>
      <c r="G107" s="16" t="str">
        <f t="shared" ref="G107:G112" si="22">IF($F$105="","該当者のみ必要項目です",IF(AND($F$105="はい(Yes)",F107=""),"申請に必要項目です","入力完了"))</f>
        <v>該当者のみ必要項目です</v>
      </c>
      <c r="H107" s="25" t="s">
        <v>436</v>
      </c>
      <c r="I107" s="79" t="str">
        <f t="shared" si="13"/>
        <v/>
      </c>
    </row>
    <row r="108" spans="1:9" ht="51.75" customHeight="1">
      <c r="A108" s="26">
        <v>103</v>
      </c>
      <c r="B108" s="255"/>
      <c r="C108" s="28" t="s">
        <v>5134</v>
      </c>
      <c r="D108" s="10" t="s">
        <v>366</v>
      </c>
      <c r="E108" s="9" t="s">
        <v>4</v>
      </c>
      <c r="F108" s="32"/>
      <c r="G108" s="16" t="str">
        <f t="shared" si="22"/>
        <v>該当者のみ必要項目です</v>
      </c>
      <c r="H108" s="25" t="s">
        <v>437</v>
      </c>
      <c r="I108" s="79" t="str">
        <f t="shared" si="13"/>
        <v/>
      </c>
    </row>
    <row r="109" spans="1:9" ht="51.75" customHeight="1">
      <c r="A109" s="26">
        <v>104</v>
      </c>
      <c r="B109" s="255"/>
      <c r="C109" s="27" t="s">
        <v>5135</v>
      </c>
      <c r="D109" s="10" t="s">
        <v>310</v>
      </c>
      <c r="E109" s="9" t="s">
        <v>268</v>
      </c>
      <c r="F109" s="32"/>
      <c r="G109" s="16" t="str">
        <f t="shared" si="22"/>
        <v>該当者のみ必要項目です</v>
      </c>
      <c r="H109" s="25" t="s">
        <v>438</v>
      </c>
      <c r="I109" s="79" t="str">
        <f>TRIM(IF(F109="台湾_TaiwanChina","China",IF(F109="香港_HongKongChina","China",IF(F109="マカオ_MacaoChina","China",IF(F109="中国本土_Mainland of China","China",F109)))))</f>
        <v/>
      </c>
    </row>
    <row r="110" spans="1:9" ht="51.75" customHeight="1">
      <c r="A110" s="26">
        <v>105</v>
      </c>
      <c r="B110" s="255"/>
      <c r="C110" s="28" t="s">
        <v>5136</v>
      </c>
      <c r="D110" s="30">
        <v>1960</v>
      </c>
      <c r="E110" s="9" t="s">
        <v>324</v>
      </c>
      <c r="F110" s="34"/>
      <c r="G110" s="16" t="str">
        <f t="shared" si="22"/>
        <v>該当者のみ必要項目です</v>
      </c>
      <c r="H110" s="25" t="s">
        <v>439</v>
      </c>
      <c r="I110" s="79" t="str">
        <f t="shared" si="13"/>
        <v/>
      </c>
    </row>
    <row r="111" spans="1:9" ht="51.75" customHeight="1">
      <c r="A111" s="26">
        <v>106</v>
      </c>
      <c r="B111" s="255"/>
      <c r="C111" s="27" t="s">
        <v>5137</v>
      </c>
      <c r="D111" s="31">
        <v>6</v>
      </c>
      <c r="E111" s="9" t="s">
        <v>268</v>
      </c>
      <c r="F111" s="55"/>
      <c r="G111" s="16" t="str">
        <f t="shared" si="22"/>
        <v>該当者のみ必要項目です</v>
      </c>
      <c r="H111" s="25" t="s">
        <v>440</v>
      </c>
      <c r="I111" s="78">
        <f>F111</f>
        <v>0</v>
      </c>
    </row>
    <row r="112" spans="1:9" ht="51.75" customHeight="1">
      <c r="A112" s="26">
        <v>107</v>
      </c>
      <c r="B112" s="255"/>
      <c r="C112" s="28" t="s">
        <v>5138</v>
      </c>
      <c r="D112" s="30">
        <v>20</v>
      </c>
      <c r="E112" s="9" t="s">
        <v>268</v>
      </c>
      <c r="F112" s="55"/>
      <c r="G112" s="16" t="str">
        <f t="shared" si="22"/>
        <v>該当者のみ必要項目です</v>
      </c>
      <c r="H112" s="25" t="s">
        <v>441</v>
      </c>
      <c r="I112" s="78">
        <f>F112</f>
        <v>0</v>
      </c>
    </row>
    <row r="113" spans="1:12" ht="51.75" customHeight="1">
      <c r="A113" s="65"/>
      <c r="B113" s="255"/>
      <c r="C113" s="27" t="s">
        <v>5099</v>
      </c>
      <c r="D113" s="10" t="s">
        <v>4599</v>
      </c>
      <c r="E113" s="9" t="s">
        <v>268</v>
      </c>
      <c r="F113" s="32"/>
      <c r="G113" s="16" t="str">
        <f>IF($F$105="","該当者のみ必要項目です",IF(AND(F105="はい(Yes)",F113=""),"申請に必要項目です","入力完了"))</f>
        <v>該当者のみ必要項目です</v>
      </c>
      <c r="H113" s="25" t="s">
        <v>4603</v>
      </c>
      <c r="I113" s="227">
        <f>IF(ISERROR(FIND("_",F113)),F113,LEFT(F113,FIND("_",F113)-1))</f>
        <v>0</v>
      </c>
    </row>
    <row r="114" spans="1:12" ht="51.75" customHeight="1">
      <c r="A114" s="26">
        <v>96</v>
      </c>
      <c r="B114" s="255"/>
      <c r="C114" s="28" t="s">
        <v>5100</v>
      </c>
      <c r="D114" s="10" t="s">
        <v>343</v>
      </c>
      <c r="E114" s="9" t="s">
        <v>11</v>
      </c>
      <c r="F114" s="82"/>
      <c r="G114" s="16" t="str">
        <f>IF($F$105="","該当者のみ必要項目です",IF(AND(F105="はい(Yes)",$F$113=""),"該当者のみ必要項目です",IF(AND($F$113="いいえ(No)",F114=""),"申請に必要項目です","入力完了")))</f>
        <v>該当者のみ必要項目です</v>
      </c>
      <c r="H114" s="25" t="s">
        <v>4604</v>
      </c>
      <c r="I114" s="79">
        <f>IF(F113="はい(申請者と同じ住所で登録します）",$F$72&amp;","&amp;$F$70&amp;","&amp;$F$69&amp;","&amp;$F$71&amp;","&amp;$F$68,F114)</f>
        <v>0</v>
      </c>
    </row>
    <row r="115" spans="1:12" ht="51.75" customHeight="1">
      <c r="A115" s="26">
        <v>109</v>
      </c>
      <c r="B115" s="255"/>
      <c r="C115" s="28" t="s">
        <v>5139</v>
      </c>
      <c r="D115" s="10" t="s">
        <v>325</v>
      </c>
      <c r="E115" s="9" t="s">
        <v>268</v>
      </c>
      <c r="F115" s="32"/>
      <c r="G115" s="16" t="str">
        <f>IF($F$105="","該当者のみ必要項目です",IF(AND($F$105="はい(Yes)",F115=""),"申請に必要項目です","入力完了"))</f>
        <v>該当者のみ必要項目です</v>
      </c>
      <c r="H115" s="25" t="s">
        <v>526</v>
      </c>
      <c r="I115" s="79" t="str">
        <f t="shared" ref="I115:I117" si="23">TRIM(F115)</f>
        <v/>
      </c>
    </row>
    <row r="116" spans="1:12" ht="51.75" customHeight="1">
      <c r="A116" s="26">
        <v>110</v>
      </c>
      <c r="B116" s="255"/>
      <c r="C116" s="27" t="s">
        <v>5140</v>
      </c>
      <c r="D116" s="10" t="s">
        <v>4559</v>
      </c>
      <c r="E116" s="9" t="s">
        <v>268</v>
      </c>
      <c r="F116" s="32"/>
      <c r="G116" s="16" t="str">
        <f>IF($F$105="","該当者のみ必要項目です",IF(AND(F105="はい(Yes)",F115=""),"該当者のみ必要項目です",IF(AND($F$105="はい(Yes)",F115="はい(Yes)",F116=""),"申請に必要項目です","入力完了")))</f>
        <v>該当者のみ必要項目です</v>
      </c>
      <c r="H116" s="25" t="s">
        <v>442</v>
      </c>
      <c r="I116" s="79" t="str">
        <f t="shared" si="23"/>
        <v/>
      </c>
    </row>
    <row r="117" spans="1:12" ht="58.5">
      <c r="A117" s="26">
        <v>111</v>
      </c>
      <c r="B117" s="254"/>
      <c r="C117" s="28" t="s">
        <v>5129</v>
      </c>
      <c r="D117" s="10" t="s">
        <v>4568</v>
      </c>
      <c r="E117" s="9" t="s">
        <v>268</v>
      </c>
      <c r="F117" s="32"/>
      <c r="G117" s="16" t="str">
        <f>IF($F$105="","該当者のみ必要項目です",IF(AND(F105="はい(Yes)",F115="",F116=""),"該当者のみ必要項目です",IF(AND(F105="はい(Yes)",F115="はい(Yes)",F116=""),"該当者のみ必要項目です",IF(AND($F$105="はい(Yes)",F115="はい(Yes)",F116="永住居留(Permanent residence)"),"入力完了",IF(AND($F$105="はい(Yes)",F115="はい(Yes)",F116="中国国民(Chinese citizen)"),"入力完了",IF(AND(F105="はい(Yes)",F115="はい(Yes)",F116="居留_Residence",F117=""),"申請に必要な項目です",IF(AND(F105="はい(Yes)",F115="はい(Yes)",F116="停留_Temporarystay",F117=""),"申請に必要な項目です","入力完了")))))))</f>
        <v>該当者のみ必要項目です</v>
      </c>
      <c r="H117" s="25" t="s">
        <v>4729</v>
      </c>
      <c r="I117" s="79" t="str">
        <f t="shared" si="23"/>
        <v/>
      </c>
    </row>
    <row r="118" spans="1:12" ht="51.75" customHeight="1">
      <c r="A118" s="26">
        <v>112</v>
      </c>
      <c r="B118" s="253" t="s">
        <v>5229</v>
      </c>
      <c r="C118" s="27" t="s">
        <v>5141</v>
      </c>
      <c r="D118" s="10" t="s">
        <v>325</v>
      </c>
      <c r="E118" s="9" t="s">
        <v>268</v>
      </c>
      <c r="F118" s="32"/>
      <c r="G118" s="16" t="str">
        <f>IF(F118="","申請に必要項目です","入力完了")</f>
        <v>申請に必要項目です</v>
      </c>
      <c r="H118" s="25" t="s">
        <v>443</v>
      </c>
      <c r="I118" s="227">
        <f>IF(ISERROR(FIND("(",F118)),F118,LEFT(F118,FIND("(",F118)-1))</f>
        <v>0</v>
      </c>
    </row>
    <row r="119" spans="1:12" s="19" customFormat="1" ht="58.5">
      <c r="A119" s="26">
        <v>113</v>
      </c>
      <c r="B119" s="254"/>
      <c r="C119" s="28" t="s">
        <v>5142</v>
      </c>
      <c r="D119" s="10" t="s">
        <v>283</v>
      </c>
      <c r="E119" s="9" t="s">
        <v>283</v>
      </c>
      <c r="F119" s="177" t="s">
        <v>535</v>
      </c>
      <c r="G119" s="16" t="str">
        <f>IF($F$118="","該当者のみ必要項目です",IF($F$118="はい(Yes)","別シート：子供情報記入欄へ","入力完了"))</f>
        <v>該当者のみ必要項目です</v>
      </c>
      <c r="H119" s="25" t="s">
        <v>444</v>
      </c>
      <c r="I119" s="79" t="str">
        <f t="shared" ref="I119" si="24">TRIM(F119)</f>
        <v>子供情報記入欄</v>
      </c>
      <c r="J119" s="7"/>
      <c r="K119" s="7"/>
      <c r="L119" s="7"/>
    </row>
    <row r="120" spans="1:12" ht="58.5">
      <c r="A120" s="26">
        <v>114</v>
      </c>
      <c r="B120" s="253" t="s">
        <v>5230</v>
      </c>
      <c r="C120" s="27" t="s">
        <v>5144</v>
      </c>
      <c r="D120" s="10" t="s">
        <v>325</v>
      </c>
      <c r="E120" s="9" t="s">
        <v>268</v>
      </c>
      <c r="F120" s="32"/>
      <c r="G120" s="16" t="str">
        <f t="shared" ref="G120" si="25">IF(F120="","申請に必要項目です","入力完了")</f>
        <v>申請に必要項目です</v>
      </c>
      <c r="H120" s="25" t="s">
        <v>445</v>
      </c>
      <c r="I120" s="79">
        <f>IF(ISERROR(FIND("(",F120)),F120,LEFT(F120,FIND("(",F120)-1))</f>
        <v>0</v>
      </c>
    </row>
    <row r="121" spans="1:12" ht="58.5">
      <c r="A121" s="26">
        <v>115</v>
      </c>
      <c r="B121" s="255"/>
      <c r="C121" s="28" t="s">
        <v>5143</v>
      </c>
      <c r="D121" s="10" t="s">
        <v>283</v>
      </c>
      <c r="E121" s="9" t="s">
        <v>283</v>
      </c>
      <c r="F121" s="177" t="s">
        <v>536</v>
      </c>
      <c r="G121" s="16" t="str">
        <f>IF($F$120="","該当者のみ必要項目です",IF($F$120="はい(Yes)","別シート：直径家族情報記入欄へ","入力完了"))</f>
        <v>該当者のみ必要項目です</v>
      </c>
      <c r="H121" s="25" t="s">
        <v>446</v>
      </c>
      <c r="I121" s="79" t="str">
        <f t="shared" si="13"/>
        <v>直系家族情報記入欄</v>
      </c>
    </row>
    <row r="122" spans="1:12" s="19" customFormat="1" ht="51.75" customHeight="1">
      <c r="A122" s="26">
        <v>116</v>
      </c>
      <c r="B122" s="253" t="s">
        <v>5231</v>
      </c>
      <c r="C122" s="27" t="s">
        <v>5101</v>
      </c>
      <c r="D122" s="10" t="s">
        <v>4486</v>
      </c>
      <c r="E122" s="9" t="s">
        <v>268</v>
      </c>
      <c r="F122" s="32"/>
      <c r="G122" s="16" t="str">
        <f t="shared" ref="G122" si="26">IF(F122="","申請に必要項目です","入力完了")</f>
        <v>申請に必要項目です</v>
      </c>
      <c r="H122" s="25" t="s">
        <v>447</v>
      </c>
      <c r="I122" s="79" t="e">
        <f>TRIM(VLOOKUP(F122,マスタ!AX:AY,2,0))</f>
        <v>#N/A</v>
      </c>
      <c r="J122" s="7"/>
    </row>
    <row r="123" spans="1:12" s="19" customFormat="1" ht="51.75" customHeight="1">
      <c r="A123" s="26"/>
      <c r="B123" s="255"/>
      <c r="C123" s="27" t="s">
        <v>5102</v>
      </c>
      <c r="D123" s="10" t="s">
        <v>4669</v>
      </c>
      <c r="E123" s="9" t="s">
        <v>11</v>
      </c>
      <c r="F123" s="32"/>
      <c r="G123" s="16" t="str">
        <f>IF($F$122="","該当者のみ必要項目です",IF(COUNTIF($F$122,"*高度外国人材(R)*"),"入力完了",IF(COUNTIF($F$122,"*商業貿易(M)*"),"入力完了",IF(COUNTIF($F$122,"*観光(L)*"),"入力完了",IF(COUNTIF($F$122,"*交流訪問(F)*"),"入力完了",IF(COUNTIF($F$122,"*長期中国親族訪問(Q1)*"),"入力完了",IF(COUNTIF($F$122,"*長期滞在報道記者(J1)*"),"入力完了",IF(COUNTIF($F$122,"*短期滞在報道記者(J2)*"),"入力完了",IF(COUNTIF($F$122,"*乗務員(C)*"),"入力完了",IF(COUNTIF($F$122,"*永住(D)*"),"入力完了",IF(COUNTIF($F$122,"*短期中国親族訪問(Q2)*"),"入力完了",IF(COUNTIF($F$122,"*就労(Z)*"),"入力完了",IF(COUNTIF($F$122,"*長期留学（180日以上）(X1)*"),"入力完了",IF(COUNTIF($F$122,"*短期留学（180日以内）(X2)*"),"入力完了","申請に必要項目です"))))))))))))))</f>
        <v>該当者のみ必要項目です</v>
      </c>
      <c r="H123" s="25" t="str">
        <f>TRIM(C123)</f>
        <v>中国国内居住者氏名
Name of Resident in China</v>
      </c>
      <c r="I123" s="79" t="str">
        <f>TRIM(F123)</f>
        <v/>
      </c>
    </row>
    <row r="124" spans="1:12" s="19" customFormat="1" ht="51.75" customHeight="1">
      <c r="A124" s="26"/>
      <c r="B124" s="255"/>
      <c r="C124" s="27" t="s">
        <v>5103</v>
      </c>
      <c r="D124" s="10" t="s">
        <v>4668</v>
      </c>
      <c r="E124" s="9" t="s">
        <v>11</v>
      </c>
      <c r="F124" s="32"/>
      <c r="G124" s="16" t="str">
        <f t="shared" ref="G124:G125" si="27">IF($F$122="","該当者のみ必要項目です",IF(COUNTIF($F$122,"*高度外国人材(R)*"),"入力完了",IF(COUNTIF($F$122,"*商業貿易(M)*"),"入力完了",IF(COUNTIF($F$122,"*観光(L)*"),"入力完了",IF(COUNTIF($F$122,"*交流訪問(F)*"),"入力完了",IF(COUNTIF($F$122,"*長期中国親族訪問(Q1)*"),"入力完了",IF(COUNTIF($F$122,"*長期滞在報道記者(J1)*"),"入力完了",IF(COUNTIF($F$122,"*短期滞在報道記者(J2)*"),"入力完了",IF(COUNTIF($F$122,"*乗務員(C)*"),"入力完了",IF(COUNTIF($F$122,"*永住(D)*"),"入力完了",IF(COUNTIF($F$122,"*短期中国親族訪問(Q2)*"),"入力完了",IF(COUNTIF($F$122,"*就労(Z)*"),"入力完了",IF(COUNTIF($F$122,"*長期留学（180日以上）(X1)*"),"入力完了",IF(COUNTIF($F$122,"*短期留学（180日以内）(X2)*"),"入力完了","申請に必要項目です"))))))))))))))</f>
        <v>該当者のみ必要項目です</v>
      </c>
      <c r="H124" s="25" t="str">
        <f t="shared" ref="H124:H125" si="28">TRIM(C124)</f>
        <v>申請者との関係
Relationship to Applicant</v>
      </c>
      <c r="I124" s="79" t="str">
        <f>TRIM(F124)</f>
        <v/>
      </c>
    </row>
    <row r="125" spans="1:12" s="19" customFormat="1" ht="97.5">
      <c r="A125" s="26"/>
      <c r="B125" s="254"/>
      <c r="C125" s="27" t="s">
        <v>5104</v>
      </c>
      <c r="D125" s="10">
        <v>123456</v>
      </c>
      <c r="E125" s="9" t="s">
        <v>11</v>
      </c>
      <c r="F125" s="32"/>
      <c r="G125" s="16" t="str">
        <f t="shared" si="27"/>
        <v>該当者のみ必要項目です</v>
      </c>
      <c r="H125" s="25" t="str">
        <f t="shared" si="28"/>
        <v>居留許可番号
※同時申請は赴任者のパスポート番号
Residence Permit Number
※For joint applications, use the passport number of the assignee.</v>
      </c>
      <c r="I125" s="79" t="str">
        <f>TRIM(F125)</f>
        <v/>
      </c>
    </row>
    <row r="126" spans="1:12" ht="51.75" customHeight="1">
      <c r="A126" s="26">
        <v>117</v>
      </c>
      <c r="B126" s="253" t="s">
        <v>5232</v>
      </c>
      <c r="C126" s="28" t="s">
        <v>5105</v>
      </c>
      <c r="D126" s="10" t="s">
        <v>316</v>
      </c>
      <c r="E126" s="9" t="s">
        <v>268</v>
      </c>
      <c r="F126" s="32"/>
      <c r="G126" s="16" t="str">
        <f t="shared" ref="G126" si="29">IF(F126="","申請に必要項目です","入力完了")</f>
        <v>申請に必要項目です</v>
      </c>
      <c r="H126" s="25" t="s">
        <v>448</v>
      </c>
      <c r="I126" s="227">
        <f>IF(ISERROR(FIND("(",F126)),F126,LEFT(F126,FIND("(",F126)-1))</f>
        <v>0</v>
      </c>
      <c r="J126" s="19"/>
    </row>
    <row r="127" spans="1:12" ht="51.75" customHeight="1">
      <c r="A127" s="26">
        <v>118</v>
      </c>
      <c r="B127" s="255"/>
      <c r="C127" s="27" t="s">
        <v>5106</v>
      </c>
      <c r="D127" s="10" t="s">
        <v>318</v>
      </c>
      <c r="E127" s="9" t="s">
        <v>268</v>
      </c>
      <c r="F127" s="32"/>
      <c r="G127" s="16" t="str">
        <f>IF(F127="","申請に必要項目です","入力完了")</f>
        <v>申請に必要項目です</v>
      </c>
      <c r="H127" s="25" t="s">
        <v>449</v>
      </c>
      <c r="I127" s="79" t="str">
        <f>TRIM(SUBSTITUTE(SUBSTITUTE(SUBSTITUTE(F127,"シングル(Single)","1回"),"ダブル(Double)","2回"),"マルチプル(Multiple)","マルチ（複数回）"))</f>
        <v/>
      </c>
      <c r="J127" s="19"/>
    </row>
    <row r="128" spans="1:12" ht="51.75" customHeight="1">
      <c r="A128" s="26">
        <v>119</v>
      </c>
      <c r="B128" s="254"/>
      <c r="C128" s="28" t="s">
        <v>5107</v>
      </c>
      <c r="D128" s="10" t="s">
        <v>317</v>
      </c>
      <c r="E128" s="9" t="s">
        <v>268</v>
      </c>
      <c r="F128" s="32"/>
      <c r="G128" s="16" t="str">
        <f t="shared" ref="G128" si="30">IF(F128="","申請に必要項目です","入力完了")</f>
        <v>申請に必要項目です</v>
      </c>
      <c r="H128" s="25" t="s">
        <v>450</v>
      </c>
      <c r="I128" s="79">
        <f>IF(ISERROR(FIND("日",F128)),F128,LEFT(F128,FIND("日",F128)-1))</f>
        <v>0</v>
      </c>
      <c r="J128" s="19"/>
    </row>
    <row r="129" spans="1:9" ht="51.75" customHeight="1">
      <c r="A129" s="26">
        <v>120</v>
      </c>
      <c r="B129" s="212" t="s">
        <v>5233</v>
      </c>
      <c r="C129" s="27" t="s">
        <v>5108</v>
      </c>
      <c r="D129" s="10" t="s">
        <v>319</v>
      </c>
      <c r="E129" s="9" t="s">
        <v>268</v>
      </c>
      <c r="F129" s="32"/>
      <c r="G129" s="16" t="str">
        <f>IF(F129="","申請に必要項目です","入力完了")</f>
        <v>申請に必要項目です</v>
      </c>
      <c r="H129" s="25" t="s">
        <v>451</v>
      </c>
      <c r="I129" s="227">
        <f>IF(ISERROR(FIND("(",F129)),F129,LEFT(F129,FIND("(",F129)-1))</f>
        <v>0</v>
      </c>
    </row>
    <row r="130" spans="1:9" ht="51.75" customHeight="1">
      <c r="A130" s="26">
        <v>121</v>
      </c>
      <c r="B130" s="253" t="s">
        <v>5234</v>
      </c>
      <c r="C130" s="28" t="s">
        <v>5110</v>
      </c>
      <c r="D130" s="30">
        <v>2024</v>
      </c>
      <c r="E130" s="9" t="s">
        <v>324</v>
      </c>
      <c r="F130" s="34"/>
      <c r="G130" s="16" t="str">
        <f t="shared" ref="G130" si="31">IF(F130="","申請に必要項目です","入力完了")</f>
        <v>申請に必要項目です</v>
      </c>
      <c r="H130" s="25" t="s">
        <v>452</v>
      </c>
      <c r="I130" s="79" t="str">
        <f t="shared" ref="I130:I155" si="32">TRIM(F130)</f>
        <v/>
      </c>
    </row>
    <row r="131" spans="1:9" ht="51.75" customHeight="1">
      <c r="A131" s="26">
        <v>122</v>
      </c>
      <c r="B131" s="255"/>
      <c r="C131" s="27" t="s">
        <v>5111</v>
      </c>
      <c r="D131" s="31">
        <v>10</v>
      </c>
      <c r="E131" s="9" t="s">
        <v>268</v>
      </c>
      <c r="F131" s="55"/>
      <c r="G131" s="16" t="str">
        <f t="shared" ref="G131:G139" si="33">IF(F131="","申請に必要項目です","入力完了")</f>
        <v>申請に必要項目です</v>
      </c>
      <c r="H131" s="25" t="s">
        <v>453</v>
      </c>
      <c r="I131" s="78">
        <f>F131</f>
        <v>0</v>
      </c>
    </row>
    <row r="132" spans="1:9" ht="51.75" customHeight="1">
      <c r="A132" s="26">
        <v>123</v>
      </c>
      <c r="B132" s="255"/>
      <c r="C132" s="28" t="s">
        <v>5112</v>
      </c>
      <c r="D132" s="30">
        <v>30</v>
      </c>
      <c r="E132" s="9" t="s">
        <v>268</v>
      </c>
      <c r="F132" s="55"/>
      <c r="G132" s="16" t="str">
        <f t="shared" si="33"/>
        <v>申請に必要項目です</v>
      </c>
      <c r="H132" s="25" t="s">
        <v>454</v>
      </c>
      <c r="I132" s="78">
        <f>F132</f>
        <v>0</v>
      </c>
    </row>
    <row r="133" spans="1:9" ht="51.75" customHeight="1">
      <c r="A133" s="26">
        <v>124</v>
      </c>
      <c r="B133" s="255"/>
      <c r="C133" s="27" t="s">
        <v>5156</v>
      </c>
      <c r="D133" s="10" t="s">
        <v>330</v>
      </c>
      <c r="E133" s="9" t="s">
        <v>11</v>
      </c>
      <c r="F133" s="32"/>
      <c r="G133" s="16" t="str">
        <f t="shared" si="33"/>
        <v>申請に必要項目です</v>
      </c>
      <c r="H133" s="25" t="s">
        <v>455</v>
      </c>
      <c r="I133" s="79" t="str">
        <f t="shared" si="32"/>
        <v/>
      </c>
    </row>
    <row r="134" spans="1:9" ht="51.75" customHeight="1">
      <c r="A134" s="26">
        <v>125</v>
      </c>
      <c r="B134" s="255"/>
      <c r="C134" s="28" t="s">
        <v>5113</v>
      </c>
      <c r="D134" s="10" t="s">
        <v>336</v>
      </c>
      <c r="E134" s="9" t="s">
        <v>268</v>
      </c>
      <c r="F134" s="55"/>
      <c r="G134" s="16" t="str">
        <f t="shared" si="33"/>
        <v>申請に必要項目です</v>
      </c>
      <c r="H134" s="25" t="s">
        <v>4534</v>
      </c>
      <c r="I134" s="79" t="e">
        <f>TRIM(IF(F134="台湾_TaiwanChina_",F135,IF(F134="香港_HongKongChina_",F135,IF(F134="マカオ_MacaoChina_",F135,VLOOKUP(F134,マスタ!AO:AP,2,0)))))</f>
        <v>#N/A</v>
      </c>
    </row>
    <row r="135" spans="1:9" ht="51.75" customHeight="1">
      <c r="A135" s="65"/>
      <c r="B135" s="255"/>
      <c r="C135" s="28" t="s">
        <v>5114</v>
      </c>
      <c r="D135" s="10" t="s">
        <v>347</v>
      </c>
      <c r="E135" s="9" t="s">
        <v>268</v>
      </c>
      <c r="F135" s="55"/>
      <c r="G135" s="16" t="str">
        <f t="shared" ref="G135" si="34">IF(F135="","申請に必要項目です","入力完了")</f>
        <v>申請に必要項目です</v>
      </c>
      <c r="H135" s="25" t="s">
        <v>4725</v>
      </c>
      <c r="I135" s="79" t="str">
        <f>TRIM(IF(F134="台湾_TaiwanChina_","",IF(F134="香港_HongKongChina_","",IF(F135="地区名なし","",IF(F134="マカオ_MacaoChina_","",F135)))))</f>
        <v/>
      </c>
    </row>
    <row r="136" spans="1:9" ht="51.75" customHeight="1">
      <c r="A136" s="26">
        <v>126</v>
      </c>
      <c r="B136" s="255"/>
      <c r="C136" s="27" t="s">
        <v>5115</v>
      </c>
      <c r="D136" s="10" t="s">
        <v>346</v>
      </c>
      <c r="E136" s="9" t="s">
        <v>268</v>
      </c>
      <c r="F136" s="55"/>
      <c r="G136" s="16" t="str">
        <f t="shared" si="33"/>
        <v>申請に必要項目です</v>
      </c>
      <c r="H136" s="25" t="s">
        <v>4531</v>
      </c>
      <c r="I136" s="79" t="e">
        <f>TRIM(IF(F136="台湾_TaiwanChina_",F137,IF(F136="香港_HongKongChina_",F137,IF(F136="マカオ_MacaoChina_",F137,VLOOKUP(F136,マスタ!AO:AP,2,0)))))</f>
        <v>#N/A</v>
      </c>
    </row>
    <row r="137" spans="1:9" ht="51.75" customHeight="1">
      <c r="A137" s="26">
        <v>127</v>
      </c>
      <c r="B137" s="255"/>
      <c r="C137" s="28" t="s">
        <v>5116</v>
      </c>
      <c r="D137" s="10" t="s">
        <v>347</v>
      </c>
      <c r="E137" s="9" t="s">
        <v>268</v>
      </c>
      <c r="F137" s="55"/>
      <c r="G137" s="16" t="str">
        <f t="shared" si="33"/>
        <v>申請に必要項目です</v>
      </c>
      <c r="H137" s="25" t="s">
        <v>4532</v>
      </c>
      <c r="I137" s="79" t="str">
        <f>TRIM(IF(F136="台湾_TaiwanChina_","",IF(F136="香港_HongKongChina_","",IF(F137="地区名なし","",IF(F136="マカオ_MacaoChina_","",F137)))))</f>
        <v/>
      </c>
    </row>
    <row r="138" spans="1:9" ht="51.75" customHeight="1">
      <c r="A138" s="26">
        <v>128</v>
      </c>
      <c r="B138" s="255"/>
      <c r="C138" s="27" t="s">
        <v>5117</v>
      </c>
      <c r="D138" s="10" t="s">
        <v>368</v>
      </c>
      <c r="E138" s="9" t="s">
        <v>11</v>
      </c>
      <c r="F138" s="32"/>
      <c r="G138" s="16" t="str">
        <f t="shared" si="33"/>
        <v>申請に必要項目です</v>
      </c>
      <c r="H138" s="25" t="s">
        <v>456</v>
      </c>
      <c r="I138" s="79" t="str">
        <f t="shared" si="32"/>
        <v/>
      </c>
    </row>
    <row r="139" spans="1:9" ht="51.75" customHeight="1">
      <c r="A139" s="26">
        <v>129</v>
      </c>
      <c r="B139" s="255"/>
      <c r="C139" s="28" t="s">
        <v>5147</v>
      </c>
      <c r="D139" s="30">
        <v>2024</v>
      </c>
      <c r="E139" s="9" t="s">
        <v>324</v>
      </c>
      <c r="F139" s="34"/>
      <c r="G139" s="16" t="str">
        <f t="shared" si="33"/>
        <v>申請に必要項目です</v>
      </c>
      <c r="H139" s="25" t="s">
        <v>457</v>
      </c>
      <c r="I139" s="79" t="str">
        <f t="shared" si="32"/>
        <v/>
      </c>
    </row>
    <row r="140" spans="1:9" ht="51.75" customHeight="1">
      <c r="A140" s="26">
        <v>130</v>
      </c>
      <c r="B140" s="255"/>
      <c r="C140" s="27" t="s">
        <v>5146</v>
      </c>
      <c r="D140" s="31">
        <v>10</v>
      </c>
      <c r="E140" s="9" t="s">
        <v>268</v>
      </c>
      <c r="F140" s="55"/>
      <c r="G140" s="16" t="str">
        <f t="shared" ref="G140:G142" si="35">IF(F140="","申請に必要項目です","入力完了")</f>
        <v>申請に必要項目です</v>
      </c>
      <c r="H140" s="25" t="s">
        <v>458</v>
      </c>
      <c r="I140" s="78">
        <f>F140</f>
        <v>0</v>
      </c>
    </row>
    <row r="141" spans="1:9" ht="51.75" customHeight="1">
      <c r="A141" s="26">
        <v>131</v>
      </c>
      <c r="B141" s="255"/>
      <c r="C141" s="28" t="s">
        <v>5145</v>
      </c>
      <c r="D141" s="30">
        <v>30</v>
      </c>
      <c r="E141" s="9" t="s">
        <v>268</v>
      </c>
      <c r="F141" s="55"/>
      <c r="G141" s="16" t="str">
        <f t="shared" si="35"/>
        <v>申請に必要項目です</v>
      </c>
      <c r="H141" s="25" t="s">
        <v>459</v>
      </c>
      <c r="I141" s="78">
        <f>F141</f>
        <v>0</v>
      </c>
    </row>
    <row r="142" spans="1:9" ht="51.75" customHeight="1">
      <c r="A142" s="26">
        <v>132</v>
      </c>
      <c r="B142" s="255"/>
      <c r="C142" s="27" t="s">
        <v>5148</v>
      </c>
      <c r="D142" s="30">
        <v>2024</v>
      </c>
      <c r="E142" s="9" t="s">
        <v>324</v>
      </c>
      <c r="F142" s="34"/>
      <c r="G142" s="16" t="str">
        <f t="shared" si="35"/>
        <v>申請に必要項目です</v>
      </c>
      <c r="H142" s="25" t="s">
        <v>460</v>
      </c>
      <c r="I142" s="79" t="str">
        <f t="shared" si="32"/>
        <v/>
      </c>
    </row>
    <row r="143" spans="1:9" ht="51.75" customHeight="1">
      <c r="A143" s="26">
        <v>133</v>
      </c>
      <c r="B143" s="255"/>
      <c r="C143" s="28" t="s">
        <v>5149</v>
      </c>
      <c r="D143" s="31">
        <v>11</v>
      </c>
      <c r="E143" s="9" t="s">
        <v>268</v>
      </c>
      <c r="F143" s="55"/>
      <c r="G143" s="16" t="str">
        <f t="shared" ref="G143:G157" si="36">IF(F143="","申請に必要項目です","入力完了")</f>
        <v>申請に必要項目です</v>
      </c>
      <c r="H143" s="25" t="s">
        <v>461</v>
      </c>
      <c r="I143" s="78">
        <f>F143</f>
        <v>0</v>
      </c>
    </row>
    <row r="144" spans="1:9" ht="51.75" customHeight="1">
      <c r="A144" s="26">
        <v>134</v>
      </c>
      <c r="B144" s="255"/>
      <c r="C144" s="27" t="s">
        <v>5150</v>
      </c>
      <c r="D144" s="30">
        <v>15</v>
      </c>
      <c r="E144" s="9" t="s">
        <v>268</v>
      </c>
      <c r="F144" s="55"/>
      <c r="G144" s="16" t="str">
        <f t="shared" si="36"/>
        <v>申請に必要項目です</v>
      </c>
      <c r="H144" s="25" t="s">
        <v>462</v>
      </c>
      <c r="I144" s="78">
        <f>F144</f>
        <v>0</v>
      </c>
    </row>
    <row r="145" spans="1:9" ht="51.75" customHeight="1">
      <c r="A145" s="26">
        <v>135</v>
      </c>
      <c r="B145" s="255"/>
      <c r="C145" s="28" t="s">
        <v>5151</v>
      </c>
      <c r="D145" s="30">
        <v>2024</v>
      </c>
      <c r="E145" s="9" t="s">
        <v>324</v>
      </c>
      <c r="F145" s="34"/>
      <c r="G145" s="16" t="str">
        <f t="shared" si="36"/>
        <v>申請に必要項目です</v>
      </c>
      <c r="H145" s="25" t="s">
        <v>463</v>
      </c>
      <c r="I145" s="79" t="str">
        <f t="shared" si="32"/>
        <v/>
      </c>
    </row>
    <row r="146" spans="1:9" ht="51.75" customHeight="1">
      <c r="A146" s="26">
        <v>136</v>
      </c>
      <c r="B146" s="255"/>
      <c r="C146" s="27" t="s">
        <v>5152</v>
      </c>
      <c r="D146" s="31">
        <v>11</v>
      </c>
      <c r="E146" s="9" t="s">
        <v>268</v>
      </c>
      <c r="F146" s="55"/>
      <c r="G146" s="16" t="str">
        <f t="shared" si="36"/>
        <v>申請に必要項目です</v>
      </c>
      <c r="H146" s="25" t="s">
        <v>464</v>
      </c>
      <c r="I146" s="78">
        <f>F146</f>
        <v>0</v>
      </c>
    </row>
    <row r="147" spans="1:9" ht="51.75" customHeight="1">
      <c r="A147" s="26">
        <v>137</v>
      </c>
      <c r="B147" s="255"/>
      <c r="C147" s="28" t="s">
        <v>5153</v>
      </c>
      <c r="D147" s="30">
        <v>15</v>
      </c>
      <c r="E147" s="9" t="s">
        <v>268</v>
      </c>
      <c r="F147" s="55"/>
      <c r="G147" s="16" t="str">
        <f t="shared" si="36"/>
        <v>申請に必要項目です</v>
      </c>
      <c r="H147" s="25" t="s">
        <v>465</v>
      </c>
      <c r="I147" s="78">
        <f>F147</f>
        <v>0</v>
      </c>
    </row>
    <row r="148" spans="1:9" ht="51.75" customHeight="1">
      <c r="A148" s="26">
        <v>138</v>
      </c>
      <c r="B148" s="255"/>
      <c r="C148" s="27" t="s">
        <v>5157</v>
      </c>
      <c r="D148" s="10" t="s">
        <v>4569</v>
      </c>
      <c r="E148" s="9" t="s">
        <v>11</v>
      </c>
      <c r="F148" s="32"/>
      <c r="G148" s="16" t="str">
        <f t="shared" si="36"/>
        <v>申請に必要項目です</v>
      </c>
      <c r="H148" s="25" t="s">
        <v>466</v>
      </c>
      <c r="I148" s="79" t="str">
        <f t="shared" si="32"/>
        <v/>
      </c>
    </row>
    <row r="149" spans="1:9" ht="51.75" customHeight="1">
      <c r="A149" s="26">
        <v>139</v>
      </c>
      <c r="B149" s="255"/>
      <c r="C149" s="28" t="s">
        <v>5154</v>
      </c>
      <c r="D149" s="10" t="s">
        <v>336</v>
      </c>
      <c r="E149" s="9" t="s">
        <v>268</v>
      </c>
      <c r="F149" s="32"/>
      <c r="G149" s="16" t="str">
        <f t="shared" si="36"/>
        <v>申請に必要項目です</v>
      </c>
      <c r="H149" s="25" t="s">
        <v>4533</v>
      </c>
      <c r="I149" s="79" t="e">
        <f>TRIM(IF(F149="台湾_TaiwanChina_",F150,IF(F149="香港_HongKongChina_",F150,IF(F149="マカオ_MacaoChina_",F150,VLOOKUP(F149,マスタ!AO:AP,2,0)))))</f>
        <v>#N/A</v>
      </c>
    </row>
    <row r="150" spans="1:9" ht="51.75" customHeight="1">
      <c r="A150" s="65"/>
      <c r="B150" s="254"/>
      <c r="C150" s="28" t="s">
        <v>5155</v>
      </c>
      <c r="D150" s="10" t="s">
        <v>347</v>
      </c>
      <c r="E150" s="9" t="s">
        <v>268</v>
      </c>
      <c r="F150" s="55"/>
      <c r="G150" s="16" t="str">
        <f t="shared" si="36"/>
        <v>申請に必要項目です</v>
      </c>
      <c r="H150" s="25" t="s">
        <v>4726</v>
      </c>
      <c r="I150" s="79" t="str">
        <f>TRIM(IF(F149="台湾_TaiwanChina_","",IF(F149="香港_HongKongChina_","",IF(F150="地区名なし","",IF(F149="マカオ_MacaoChina_","",F150)))))</f>
        <v/>
      </c>
    </row>
    <row r="151" spans="1:9" ht="51.75" customHeight="1">
      <c r="A151" s="26">
        <v>140</v>
      </c>
      <c r="B151" s="253" t="s">
        <v>5235</v>
      </c>
      <c r="C151" s="27" t="s">
        <v>5158</v>
      </c>
      <c r="D151" s="10" t="s">
        <v>369</v>
      </c>
      <c r="E151" s="9" t="s">
        <v>7</v>
      </c>
      <c r="F151" s="32"/>
      <c r="G151" s="16" t="str">
        <f t="shared" si="36"/>
        <v>申請に必要項目です</v>
      </c>
      <c r="H151" s="25" t="s">
        <v>467</v>
      </c>
      <c r="I151" s="79" t="str">
        <f>TRIM(SUBSTITUTE(F151,CHAR(10),""))</f>
        <v/>
      </c>
    </row>
    <row r="152" spans="1:9" ht="51.75" customHeight="1">
      <c r="A152" s="26">
        <v>141</v>
      </c>
      <c r="B152" s="255"/>
      <c r="C152" s="28" t="s">
        <v>5159</v>
      </c>
      <c r="D152" s="10" t="s">
        <v>4507</v>
      </c>
      <c r="E152" s="9" t="s">
        <v>268</v>
      </c>
      <c r="F152" s="32"/>
      <c r="G152" s="16" t="str">
        <f t="shared" si="36"/>
        <v>申請に必要項目です</v>
      </c>
      <c r="H152" s="25" t="s">
        <v>527</v>
      </c>
      <c r="I152" s="79" t="e">
        <f>TRIM(VLOOKUP(F152,マスタ!BL:BM,2,0))</f>
        <v>#N/A</v>
      </c>
    </row>
    <row r="153" spans="1:9" ht="58.5">
      <c r="A153" s="26">
        <v>142</v>
      </c>
      <c r="B153" s="255"/>
      <c r="C153" s="27" t="s">
        <v>5160</v>
      </c>
      <c r="D153" s="10" t="s">
        <v>4556</v>
      </c>
      <c r="E153" s="9" t="s">
        <v>287</v>
      </c>
      <c r="F153" s="178" t="s">
        <v>144</v>
      </c>
      <c r="G153" s="16" t="str">
        <f t="shared" si="36"/>
        <v>入力完了</v>
      </c>
      <c r="H153" s="25" t="s">
        <v>468</v>
      </c>
      <c r="I153" s="79" t="str">
        <f>TRIM(IFERROR(MID(F153,FIND("(",F153)+1,FIND(")",F153)-FIND("(",F153)-1),0))</f>
        <v>86</v>
      </c>
    </row>
    <row r="154" spans="1:9" ht="51.75" customHeight="1">
      <c r="A154" s="26">
        <v>143</v>
      </c>
      <c r="B154" s="255"/>
      <c r="C154" s="28" t="s">
        <v>5161</v>
      </c>
      <c r="D154" s="11" t="s">
        <v>286</v>
      </c>
      <c r="E154" s="9" t="s">
        <v>9</v>
      </c>
      <c r="F154" s="33"/>
      <c r="G154" s="16" t="str">
        <f t="shared" si="36"/>
        <v>申請に必要項目です</v>
      </c>
      <c r="H154" s="25" t="s">
        <v>469</v>
      </c>
      <c r="I154" s="79" t="str">
        <f t="shared" si="32"/>
        <v/>
      </c>
    </row>
    <row r="155" spans="1:9" ht="51.75" customHeight="1">
      <c r="A155" s="26">
        <v>144</v>
      </c>
      <c r="B155" s="255"/>
      <c r="C155" s="27" t="s">
        <v>5162</v>
      </c>
      <c r="D155" s="11" t="s">
        <v>331</v>
      </c>
      <c r="E155" s="9" t="s">
        <v>10</v>
      </c>
      <c r="F155" s="179"/>
      <c r="G155" s="16" t="str">
        <f>IF(F155="", "申請に必要項目です", IF(ISNUMBER(MATCH("*@*.?*",F155,0)), "入力完了 - 有効なメールアドレス", "入力完了 - 無効なメールアドレス。正しいメールアドレスを入力してください。"))</f>
        <v>申請に必要項目です</v>
      </c>
      <c r="H155" s="25" t="s">
        <v>470</v>
      </c>
      <c r="I155" s="79" t="str">
        <f t="shared" si="32"/>
        <v/>
      </c>
    </row>
    <row r="156" spans="1:9" ht="58.5">
      <c r="A156" s="26">
        <v>145</v>
      </c>
      <c r="B156" s="255"/>
      <c r="C156" s="28" t="s">
        <v>5163</v>
      </c>
      <c r="D156" s="10" t="s">
        <v>346</v>
      </c>
      <c r="E156" s="9" t="s">
        <v>268</v>
      </c>
      <c r="F156" s="32"/>
      <c r="G156" s="16" t="str">
        <f t="shared" si="36"/>
        <v>申請に必要項目です</v>
      </c>
      <c r="H156" s="25" t="s">
        <v>4487</v>
      </c>
      <c r="I156" s="79" t="e">
        <f>TRIM(VLOOKUP(F156,マスタ!AQ:AR,2,0))</f>
        <v>#N/A</v>
      </c>
    </row>
    <row r="157" spans="1:9" ht="51.75" customHeight="1">
      <c r="A157" s="26">
        <v>146</v>
      </c>
      <c r="B157" s="255"/>
      <c r="C157" s="27" t="s">
        <v>5165</v>
      </c>
      <c r="D157" s="10" t="s">
        <v>346</v>
      </c>
      <c r="E157" s="9" t="s">
        <v>268</v>
      </c>
      <c r="F157" s="32"/>
      <c r="G157" s="16" t="str">
        <f t="shared" si="36"/>
        <v>申請に必要項目です</v>
      </c>
      <c r="H157" s="25" t="s">
        <v>4488</v>
      </c>
      <c r="I157" s="79" t="e">
        <f>TRIM(VLOOKUP(F157,マスタ!AO:AP,2,0))</f>
        <v>#N/A</v>
      </c>
    </row>
    <row r="158" spans="1:9" ht="51.75" customHeight="1">
      <c r="A158" s="26">
        <v>147</v>
      </c>
      <c r="B158" s="255"/>
      <c r="C158" s="28" t="s">
        <v>5166</v>
      </c>
      <c r="D158" s="10" t="s">
        <v>347</v>
      </c>
      <c r="E158" s="9" t="s">
        <v>268</v>
      </c>
      <c r="F158" s="32"/>
      <c r="G158" s="16" t="str">
        <f>IF(F158="","該当者のみ必要項目です","入力完了")</f>
        <v>該当者のみ必要項目です</v>
      </c>
      <c r="H158" s="25" t="s">
        <v>4489</v>
      </c>
      <c r="I158" s="79" t="str">
        <f>TRIM(IF(COUNTIF(F158,"地区名なし"),VLOOKUP(F158,マスタ!AO:AP,2,0),F158))</f>
        <v/>
      </c>
    </row>
    <row r="159" spans="1:9" ht="58.5">
      <c r="A159" s="26">
        <v>148</v>
      </c>
      <c r="B159" s="254"/>
      <c r="C159" s="27" t="s">
        <v>5164</v>
      </c>
      <c r="D159" s="10">
        <v>122001</v>
      </c>
      <c r="E159" s="9" t="s">
        <v>9</v>
      </c>
      <c r="F159" s="33"/>
      <c r="G159" s="16" t="str">
        <f t="shared" si="11"/>
        <v>申請に必要項目です</v>
      </c>
      <c r="H159" s="25" t="s">
        <v>471</v>
      </c>
      <c r="I159" s="79" t="str">
        <f>TRIM(F159)</f>
        <v/>
      </c>
    </row>
    <row r="160" spans="1:9" ht="51.75" customHeight="1">
      <c r="A160" s="26">
        <v>149</v>
      </c>
      <c r="B160" s="253" t="s">
        <v>5236</v>
      </c>
      <c r="C160" s="28" t="s">
        <v>5167</v>
      </c>
      <c r="D160" s="10" t="s">
        <v>356</v>
      </c>
      <c r="E160" s="9" t="s">
        <v>4</v>
      </c>
      <c r="F160" s="32"/>
      <c r="G160" s="16" t="str">
        <f t="shared" ref="G160:G162" si="37">IF(F160="","申請に必要項目です","入力完了")</f>
        <v>申請に必要項目です</v>
      </c>
      <c r="H160" s="25" t="s">
        <v>472</v>
      </c>
      <c r="I160" s="79" t="str">
        <f t="shared" ref="I160:I174" si="38">TRIM(F160)</f>
        <v/>
      </c>
    </row>
    <row r="161" spans="1:9" ht="58.5">
      <c r="A161" s="26">
        <v>150</v>
      </c>
      <c r="B161" s="255"/>
      <c r="C161" s="27" t="s">
        <v>5168</v>
      </c>
      <c r="D161" s="10" t="s">
        <v>355</v>
      </c>
      <c r="E161" s="9" t="s">
        <v>4</v>
      </c>
      <c r="F161" s="32"/>
      <c r="G161" s="16" t="str">
        <f t="shared" si="37"/>
        <v>申請に必要項目です</v>
      </c>
      <c r="H161" s="25" t="s">
        <v>473</v>
      </c>
      <c r="I161" s="79" t="str">
        <f t="shared" si="38"/>
        <v/>
      </c>
    </row>
    <row r="162" spans="1:9" ht="51.75" customHeight="1">
      <c r="A162" s="26">
        <v>151</v>
      </c>
      <c r="B162" s="255"/>
      <c r="C162" s="28" t="s">
        <v>5169</v>
      </c>
      <c r="D162" s="10" t="s">
        <v>281</v>
      </c>
      <c r="E162" s="9" t="s">
        <v>4</v>
      </c>
      <c r="F162" s="32"/>
      <c r="G162" s="16" t="str">
        <f t="shared" si="37"/>
        <v>申請に必要項目です</v>
      </c>
      <c r="H162" s="25" t="s">
        <v>474</v>
      </c>
      <c r="I162" s="79" t="e">
        <f>TRIM(VLOOKUP(F162,マスタ!BD:BE,2,0))</f>
        <v>#N/A</v>
      </c>
    </row>
    <row r="163" spans="1:9" ht="51.75" customHeight="1">
      <c r="A163" s="26">
        <v>152</v>
      </c>
      <c r="B163" s="255"/>
      <c r="C163" s="27" t="s">
        <v>5170</v>
      </c>
      <c r="D163" s="10" t="s">
        <v>4555</v>
      </c>
      <c r="E163" s="9" t="s">
        <v>287</v>
      </c>
      <c r="F163" s="178" t="s">
        <v>166</v>
      </c>
      <c r="G163" s="16" t="str">
        <f>IF(F163="","申請に必要項目です","入力完了")</f>
        <v>入力完了</v>
      </c>
      <c r="H163" s="25" t="s">
        <v>475</v>
      </c>
      <c r="I163" s="79" t="str">
        <f>TRIM(IFERROR(MID(F163,FIND("(",F163)+1,FIND(")",F163)-FIND("(",F163)-1),0))</f>
        <v>81</v>
      </c>
    </row>
    <row r="164" spans="1:9" ht="51.75" customHeight="1">
      <c r="A164" s="26">
        <v>153</v>
      </c>
      <c r="B164" s="255"/>
      <c r="C164" s="28" t="s">
        <v>5171</v>
      </c>
      <c r="D164" s="11" t="s">
        <v>311</v>
      </c>
      <c r="E164" s="9" t="s">
        <v>9</v>
      </c>
      <c r="F164" s="33"/>
      <c r="G164" s="16" t="str">
        <f t="shared" ref="G164:G169" si="39">IF(F164="","申請に必要項目です","入力完了")</f>
        <v>申請に必要項目です</v>
      </c>
      <c r="H164" s="25" t="s">
        <v>476</v>
      </c>
      <c r="I164" s="79" t="str">
        <f t="shared" si="38"/>
        <v/>
      </c>
    </row>
    <row r="165" spans="1:9" ht="51.75" customHeight="1">
      <c r="A165" s="26">
        <v>154</v>
      </c>
      <c r="B165" s="254"/>
      <c r="C165" s="27" t="s">
        <v>5085</v>
      </c>
      <c r="D165" s="11" t="s">
        <v>331</v>
      </c>
      <c r="E165" s="9" t="s">
        <v>10</v>
      </c>
      <c r="F165" s="179"/>
      <c r="G165" s="16" t="str">
        <f>IF(F165="", "該当者のみ必要項目です", IF(ISNUMBER(MATCH("*@*.?*",F165,0)), "入力完了 - 有効なメールアドレス", "入力完了 - 無効なメールアドレス。正しいメールアドレスを入力してください。"))</f>
        <v>該当者のみ必要項目です</v>
      </c>
      <c r="H165" s="25" t="s">
        <v>528</v>
      </c>
      <c r="I165" s="79" t="str">
        <f t="shared" si="38"/>
        <v/>
      </c>
    </row>
    <row r="166" spans="1:9" ht="51.75" customHeight="1">
      <c r="A166" s="26">
        <v>155</v>
      </c>
      <c r="B166" s="253" t="s">
        <v>5237</v>
      </c>
      <c r="C166" s="28" t="s">
        <v>5172</v>
      </c>
      <c r="D166" s="10" t="s">
        <v>274</v>
      </c>
      <c r="E166" s="9" t="s">
        <v>6</v>
      </c>
      <c r="F166" s="32"/>
      <c r="G166" s="16" t="str">
        <f t="shared" si="39"/>
        <v>申請に必要項目です</v>
      </c>
      <c r="H166" s="25" t="s">
        <v>477</v>
      </c>
      <c r="I166" s="79" t="str">
        <f t="shared" si="38"/>
        <v/>
      </c>
    </row>
    <row r="167" spans="1:9" ht="51.75" customHeight="1">
      <c r="A167" s="26">
        <v>156</v>
      </c>
      <c r="B167" s="255"/>
      <c r="C167" s="28" t="s">
        <v>5159</v>
      </c>
      <c r="D167" s="10" t="s">
        <v>4511</v>
      </c>
      <c r="E167" s="9" t="s">
        <v>268</v>
      </c>
      <c r="F167" s="32"/>
      <c r="G167" s="16" t="str">
        <f t="shared" si="39"/>
        <v>申請に必要項目です</v>
      </c>
      <c r="H167" s="25" t="s">
        <v>529</v>
      </c>
      <c r="I167" s="79" t="e">
        <f>TRIM(VLOOKUP(F167,マスタ!BN:BO,2,0))</f>
        <v>#N/A</v>
      </c>
    </row>
    <row r="168" spans="1:9" ht="51.75" customHeight="1">
      <c r="A168" s="26">
        <v>157</v>
      </c>
      <c r="B168" s="255"/>
      <c r="C168" s="28" t="s">
        <v>5173</v>
      </c>
      <c r="D168" s="10" t="s">
        <v>370</v>
      </c>
      <c r="E168" s="9" t="s">
        <v>11</v>
      </c>
      <c r="F168" s="32"/>
      <c r="G168" s="16" t="str">
        <f t="shared" si="39"/>
        <v>申請に必要項目です</v>
      </c>
      <c r="H168" s="25" t="s">
        <v>478</v>
      </c>
      <c r="I168" s="79" t="str">
        <f t="shared" si="38"/>
        <v/>
      </c>
    </row>
    <row r="169" spans="1:9" ht="51.75" customHeight="1">
      <c r="A169" s="26">
        <v>158</v>
      </c>
      <c r="B169" s="254"/>
      <c r="C169" s="27" t="s">
        <v>5174</v>
      </c>
      <c r="D169" s="10" t="s">
        <v>5400</v>
      </c>
      <c r="E169" s="9" t="s">
        <v>268</v>
      </c>
      <c r="F169" s="32"/>
      <c r="G169" s="16" t="str">
        <f t="shared" si="39"/>
        <v>申請に必要項目です</v>
      </c>
      <c r="H169" s="25" t="s">
        <v>479</v>
      </c>
      <c r="I169" s="79" t="str">
        <f>TRIM(F169)</f>
        <v/>
      </c>
    </row>
    <row r="170" spans="1:9" ht="58.5">
      <c r="A170" s="26">
        <v>159</v>
      </c>
      <c r="B170" s="253" t="s">
        <v>5238</v>
      </c>
      <c r="C170" s="28" t="s">
        <v>5175</v>
      </c>
      <c r="D170" s="10" t="s">
        <v>325</v>
      </c>
      <c r="E170" s="9" t="s">
        <v>268</v>
      </c>
      <c r="F170" s="32"/>
      <c r="G170" s="16" t="str">
        <f>IF(F170="","申請に必要項目です","入力完了")</f>
        <v>申請に必要項目です</v>
      </c>
      <c r="H170" s="25" t="s">
        <v>480</v>
      </c>
      <c r="I170" s="79">
        <f>IF(ISERROR(FIND("(",F170)),F170,LEFT(F170,FIND("(",F170)-1))</f>
        <v>0</v>
      </c>
    </row>
    <row r="171" spans="1:9" ht="51.75" customHeight="1">
      <c r="A171" s="26">
        <v>160</v>
      </c>
      <c r="B171" s="255"/>
      <c r="C171" s="27" t="s">
        <v>5017</v>
      </c>
      <c r="D171" s="10" t="s">
        <v>332</v>
      </c>
      <c r="E171" s="9" t="s">
        <v>4</v>
      </c>
      <c r="F171" s="32"/>
      <c r="G171" s="16" t="str">
        <f t="shared" ref="G171:G176" si="40">IF($F$170="","該当者のみ必要項目です",IF(AND($F$170="はい(Yes)",F171=""),"申請に必要項目です","入力完了"))</f>
        <v>該当者のみ必要項目です</v>
      </c>
      <c r="H171" s="25" t="s">
        <v>530</v>
      </c>
      <c r="I171" s="79" t="str">
        <f>TRIM(F171)</f>
        <v/>
      </c>
    </row>
    <row r="172" spans="1:9" ht="51.75" customHeight="1">
      <c r="A172" s="26">
        <v>161</v>
      </c>
      <c r="B172" s="255"/>
      <c r="C172" s="28" t="s">
        <v>5176</v>
      </c>
      <c r="D172" s="10" t="s">
        <v>364</v>
      </c>
      <c r="E172" s="9" t="s">
        <v>4</v>
      </c>
      <c r="F172" s="32"/>
      <c r="G172" s="16" t="str">
        <f t="shared" si="40"/>
        <v>該当者のみ必要項目です</v>
      </c>
      <c r="H172" s="25" t="s">
        <v>481</v>
      </c>
      <c r="I172" s="79" t="str">
        <f t="shared" si="38"/>
        <v/>
      </c>
    </row>
    <row r="173" spans="1:9" ht="51.75" customHeight="1">
      <c r="A173" s="26">
        <v>162</v>
      </c>
      <c r="B173" s="255"/>
      <c r="C173" s="27" t="s">
        <v>5021</v>
      </c>
      <c r="D173" s="10" t="s">
        <v>358</v>
      </c>
      <c r="E173" s="9" t="s">
        <v>268</v>
      </c>
      <c r="F173" s="32"/>
      <c r="G173" s="16" t="str">
        <f t="shared" si="40"/>
        <v>該当者のみ必要項目です</v>
      </c>
      <c r="H173" s="25" t="s">
        <v>531</v>
      </c>
      <c r="I173" s="227">
        <f>IF(ISERROR(FIND("(",F173)),F173,LEFT(F173,FIND("(",F173)-1))</f>
        <v>0</v>
      </c>
    </row>
    <row r="174" spans="1:9" ht="51.75" customHeight="1">
      <c r="A174" s="26">
        <v>163</v>
      </c>
      <c r="B174" s="255"/>
      <c r="C174" s="28" t="s">
        <v>5118</v>
      </c>
      <c r="D174" s="30">
        <v>2012</v>
      </c>
      <c r="E174" s="9" t="s">
        <v>324</v>
      </c>
      <c r="F174" s="34"/>
      <c r="G174" s="16" t="str">
        <f t="shared" si="40"/>
        <v>該当者のみ必要項目です</v>
      </c>
      <c r="H174" s="25" t="s">
        <v>532</v>
      </c>
      <c r="I174" s="79" t="str">
        <f t="shared" si="38"/>
        <v/>
      </c>
    </row>
    <row r="175" spans="1:9" ht="51.75" customHeight="1">
      <c r="A175" s="26">
        <v>164</v>
      </c>
      <c r="B175" s="255"/>
      <c r="C175" s="27" t="s">
        <v>5119</v>
      </c>
      <c r="D175" s="31">
        <v>12</v>
      </c>
      <c r="E175" s="9" t="s">
        <v>268</v>
      </c>
      <c r="F175" s="55"/>
      <c r="G175" s="16" t="str">
        <f t="shared" si="40"/>
        <v>該当者のみ必要項目です</v>
      </c>
      <c r="H175" s="25" t="s">
        <v>533</v>
      </c>
      <c r="I175" s="78">
        <f>F175</f>
        <v>0</v>
      </c>
    </row>
    <row r="176" spans="1:9" ht="51.75" customHeight="1">
      <c r="A176" s="26">
        <v>165</v>
      </c>
      <c r="B176" s="254"/>
      <c r="C176" s="28" t="s">
        <v>5120</v>
      </c>
      <c r="D176" s="30">
        <v>10</v>
      </c>
      <c r="E176" s="9" t="s">
        <v>268</v>
      </c>
      <c r="F176" s="55"/>
      <c r="G176" s="16" t="str">
        <f t="shared" si="40"/>
        <v>該当者のみ必要項目です</v>
      </c>
      <c r="H176" s="25" t="s">
        <v>534</v>
      </c>
      <c r="I176" s="78">
        <f>F176</f>
        <v>0</v>
      </c>
    </row>
    <row r="177" spans="1:12" ht="97.5">
      <c r="A177" s="26">
        <v>166</v>
      </c>
      <c r="B177" s="62" t="s">
        <v>5239</v>
      </c>
      <c r="C177" s="27" t="s">
        <v>5177</v>
      </c>
      <c r="D177" s="10" t="s">
        <v>325</v>
      </c>
      <c r="E177" s="9" t="s">
        <v>268</v>
      </c>
      <c r="F177" s="32"/>
      <c r="G177" s="16" t="str">
        <f>IF(F177="","申請に必要項目です","入力完了")</f>
        <v>申請に必要項目です</v>
      </c>
      <c r="H177" s="66" t="s">
        <v>4570</v>
      </c>
      <c r="I177" s="227">
        <f>IF(ISERROR(FIND("(",F177)),F177,LEFT(F177,FIND("(",F177)-1))</f>
        <v>0</v>
      </c>
    </row>
    <row r="178" spans="1:12" ht="51.75" customHeight="1">
      <c r="A178" s="26">
        <v>167</v>
      </c>
      <c r="B178" s="257" t="s">
        <v>5240</v>
      </c>
      <c r="C178" s="28" t="s">
        <v>5178</v>
      </c>
      <c r="D178" s="10" t="s">
        <v>325</v>
      </c>
      <c r="E178" s="9" t="s">
        <v>268</v>
      </c>
      <c r="F178" s="32"/>
      <c r="G178" s="16" t="str">
        <f>IF(F178="","申請に必要項目です","入力完了")</f>
        <v>申請に必要項目です</v>
      </c>
      <c r="H178" s="25" t="s">
        <v>482</v>
      </c>
      <c r="I178" s="227">
        <f>IF(ISERROR(FIND("(",F178)),F178,LEFT(F178,FIND("(",F178)-1))</f>
        <v>0</v>
      </c>
    </row>
    <row r="179" spans="1:12" s="19" customFormat="1" ht="58.5">
      <c r="A179" s="26"/>
      <c r="B179" s="257"/>
      <c r="C179" s="27" t="s">
        <v>5179</v>
      </c>
      <c r="D179" s="10" t="s">
        <v>270</v>
      </c>
      <c r="E179" s="9" t="s">
        <v>11</v>
      </c>
      <c r="F179" s="32"/>
      <c r="G179" s="16" t="str">
        <f>IF($F$178="","該当者のみ必要項目です",IF(AND($F$178="はい(Yes)",F179=""),"申請に必要項目です","入力完了"))</f>
        <v>該当者のみ必要項目です</v>
      </c>
      <c r="H179" s="25" t="s">
        <v>4670</v>
      </c>
      <c r="I179" s="79" t="str">
        <f t="shared" ref="I179:I215" si="41">TRIM(F179)</f>
        <v/>
      </c>
    </row>
    <row r="180" spans="1:12" s="19" customFormat="1" ht="51.75" customHeight="1">
      <c r="A180" s="26">
        <v>168</v>
      </c>
      <c r="B180" s="257"/>
      <c r="C180" s="27" t="s">
        <v>5180</v>
      </c>
      <c r="D180" s="10" t="s">
        <v>4571</v>
      </c>
      <c r="E180" s="9" t="s">
        <v>268</v>
      </c>
      <c r="F180" s="32"/>
      <c r="G180" s="16" t="str">
        <f t="shared" ref="G180:G186" si="42">IF($F$178="","該当者のみ必要項目です",IF(AND($F$178="いいえ(No)",F180=""),"入力完了",IF(AND($F$178="はい(Yes)",F180=""),"申請に必要項目です","入力完了")))</f>
        <v>該当者のみ必要項目です</v>
      </c>
      <c r="H180" s="25" t="s">
        <v>483</v>
      </c>
      <c r="I180" s="79" t="e">
        <f>TRIM(VLOOKUP(F180,マスタ!BH:BI,2,0))</f>
        <v>#N/A</v>
      </c>
    </row>
    <row r="181" spans="1:12" s="19" customFormat="1" ht="51.75" customHeight="1">
      <c r="A181" s="26">
        <v>169</v>
      </c>
      <c r="B181" s="257"/>
      <c r="C181" s="28" t="s">
        <v>5181</v>
      </c>
      <c r="D181" s="10" t="s">
        <v>288</v>
      </c>
      <c r="E181" s="9" t="s">
        <v>6</v>
      </c>
      <c r="F181" s="33"/>
      <c r="G181" s="16" t="str">
        <f t="shared" si="42"/>
        <v>該当者のみ必要項目です</v>
      </c>
      <c r="H181" s="25" t="s">
        <v>484</v>
      </c>
      <c r="I181" s="79" t="str">
        <f>TRIM(F181)</f>
        <v/>
      </c>
    </row>
    <row r="182" spans="1:12" s="19" customFormat="1" ht="51.75" customHeight="1">
      <c r="A182" s="26">
        <v>170</v>
      </c>
      <c r="B182" s="257"/>
      <c r="C182" s="27" t="s">
        <v>5182</v>
      </c>
      <c r="D182" s="10" t="s">
        <v>309</v>
      </c>
      <c r="E182" s="9" t="s">
        <v>4</v>
      </c>
      <c r="F182" s="33"/>
      <c r="G182" s="16" t="str">
        <f t="shared" si="42"/>
        <v>該当者のみ必要項目です</v>
      </c>
      <c r="H182" s="25" t="s">
        <v>485</v>
      </c>
      <c r="I182" s="79" t="str">
        <f>TRIM(F182)</f>
        <v/>
      </c>
    </row>
    <row r="183" spans="1:12" s="19" customFormat="1" ht="51.75" customHeight="1">
      <c r="A183" s="26">
        <v>171</v>
      </c>
      <c r="B183" s="257"/>
      <c r="C183" s="28" t="s">
        <v>5183</v>
      </c>
      <c r="D183" s="30">
        <v>2022</v>
      </c>
      <c r="E183" s="9" t="s">
        <v>324</v>
      </c>
      <c r="F183" s="34"/>
      <c r="G183" s="16" t="str">
        <f t="shared" si="42"/>
        <v>該当者のみ必要項目です</v>
      </c>
      <c r="H183" s="25" t="s">
        <v>486</v>
      </c>
      <c r="I183" s="79" t="str">
        <f t="shared" si="41"/>
        <v/>
      </c>
    </row>
    <row r="184" spans="1:12" s="19" customFormat="1" ht="51.75" customHeight="1">
      <c r="A184" s="26">
        <v>172</v>
      </c>
      <c r="B184" s="257"/>
      <c r="C184" s="27" t="s">
        <v>5184</v>
      </c>
      <c r="D184" s="31">
        <v>4</v>
      </c>
      <c r="E184" s="9" t="s">
        <v>268</v>
      </c>
      <c r="F184" s="55"/>
      <c r="G184" s="16" t="str">
        <f t="shared" si="42"/>
        <v>該当者のみ必要項目です</v>
      </c>
      <c r="H184" s="25" t="s">
        <v>487</v>
      </c>
      <c r="I184" s="78">
        <f>F184</f>
        <v>0</v>
      </c>
    </row>
    <row r="185" spans="1:12" s="19" customFormat="1" ht="51.75" customHeight="1">
      <c r="A185" s="26">
        <v>173</v>
      </c>
      <c r="B185" s="257"/>
      <c r="C185" s="28" t="s">
        <v>5185</v>
      </c>
      <c r="D185" s="31">
        <v>5</v>
      </c>
      <c r="E185" s="9" t="s">
        <v>268</v>
      </c>
      <c r="F185" s="55"/>
      <c r="G185" s="16" t="str">
        <f t="shared" si="42"/>
        <v>該当者のみ必要項目です</v>
      </c>
      <c r="H185" s="25" t="s">
        <v>488</v>
      </c>
      <c r="I185" s="78">
        <f>F185</f>
        <v>0</v>
      </c>
    </row>
    <row r="186" spans="1:12" ht="78">
      <c r="A186" s="26">
        <v>174</v>
      </c>
      <c r="B186" s="257"/>
      <c r="C186" s="27" t="s">
        <v>5186</v>
      </c>
      <c r="D186" s="10" t="s">
        <v>325</v>
      </c>
      <c r="E186" s="9" t="s">
        <v>268</v>
      </c>
      <c r="F186" s="32"/>
      <c r="G186" s="16" t="str">
        <f t="shared" si="42"/>
        <v>該当者のみ必要項目です</v>
      </c>
      <c r="H186" s="25" t="s">
        <v>489</v>
      </c>
      <c r="I186" s="227">
        <f>IF(ISERROR(FIND("(",F186)),F186,LEFT(F186,FIND("(",F186)-1))</f>
        <v>0</v>
      </c>
      <c r="L186" s="19"/>
    </row>
    <row r="187" spans="1:12" ht="51.75" customHeight="1">
      <c r="A187" s="26">
        <v>175</v>
      </c>
      <c r="B187" s="257"/>
      <c r="C187" s="28" t="s">
        <v>5187</v>
      </c>
      <c r="D187" s="30">
        <v>2022</v>
      </c>
      <c r="E187" s="9" t="s">
        <v>324</v>
      </c>
      <c r="F187" s="34"/>
      <c r="G187" s="16" t="str">
        <f>IF($F$178="","該当者のみ必要項目です",IF($F$186="","該当者のみ必要項目です",IF(AND($F$178="いいえ(No)",F187=""),"入力完了",IF(AND($F$186="はい(Yes)",F187=""),"申請に必要項目です","入力完了"))))</f>
        <v>該当者のみ必要項目です</v>
      </c>
      <c r="H187" s="25" t="s">
        <v>490</v>
      </c>
      <c r="I187" s="79" t="str">
        <f t="shared" si="41"/>
        <v/>
      </c>
    </row>
    <row r="188" spans="1:12" ht="51.75" customHeight="1">
      <c r="A188" s="26">
        <v>176</v>
      </c>
      <c r="B188" s="257"/>
      <c r="C188" s="27" t="s">
        <v>5188</v>
      </c>
      <c r="D188" s="31">
        <v>4</v>
      </c>
      <c r="E188" s="9" t="s">
        <v>268</v>
      </c>
      <c r="F188" s="55"/>
      <c r="G188" s="16" t="str">
        <f>IF($F$178="","該当者のみ必要項目です",IF($F$186="","該当者のみ必要項目です",IF(AND($F$178="いいえ(No)",F188=""),"入力完了",IF(AND($F$186="はい(Yes)",F188=""),"申請に必要項目です","入力完了"))))</f>
        <v>該当者のみ必要項目です</v>
      </c>
      <c r="H188" s="25" t="s">
        <v>491</v>
      </c>
      <c r="I188" s="78">
        <f>F188</f>
        <v>0</v>
      </c>
    </row>
    <row r="189" spans="1:12" ht="51.75" customHeight="1">
      <c r="A189" s="26">
        <v>177</v>
      </c>
      <c r="B189" s="257"/>
      <c r="C189" s="28" t="s">
        <v>5189</v>
      </c>
      <c r="D189" s="31">
        <v>2</v>
      </c>
      <c r="E189" s="9" t="s">
        <v>268</v>
      </c>
      <c r="F189" s="55"/>
      <c r="G189" s="16" t="str">
        <f>IF($F$178="","該当者のみ必要項目です",IF($F$186="","該当者のみ必要項目です",IF(AND($F$178="いいえ(No)",F189=""),"入力完了",IF(AND($F$186="はい(Yes)",F189=""),"申請に必要項目です","入力完了"))))</f>
        <v>該当者のみ必要項目です</v>
      </c>
      <c r="H189" s="25" t="s">
        <v>492</v>
      </c>
      <c r="I189" s="78">
        <f>F189</f>
        <v>0</v>
      </c>
    </row>
    <row r="190" spans="1:12" ht="51.75" customHeight="1">
      <c r="A190" s="26">
        <v>178</v>
      </c>
      <c r="B190" s="257"/>
      <c r="C190" s="27" t="s">
        <v>5190</v>
      </c>
      <c r="D190" s="10" t="s">
        <v>310</v>
      </c>
      <c r="E190" s="9" t="s">
        <v>268</v>
      </c>
      <c r="F190" s="32"/>
      <c r="G190" s="16" t="str">
        <f>IF($F$178="","該当者のみ必要項目です",IF($F$186="","該当者のみ必要項目です",IF(AND($F$178="いいえ(No)",F190=""),"入力完了",IF(AND($F$186="はい(Yes)",F190=""),"申請に必要項目です","入力完了"))))</f>
        <v>該当者のみ必要項目です</v>
      </c>
      <c r="H190" s="25" t="s">
        <v>493</v>
      </c>
      <c r="I190" s="79" t="e">
        <f>TRIM(VLOOKUP(F190,マスタ!BJ:BK,2,0))</f>
        <v>#N/A</v>
      </c>
    </row>
    <row r="191" spans="1:12" ht="51.75" customHeight="1">
      <c r="A191" s="26">
        <v>179</v>
      </c>
      <c r="B191" s="257"/>
      <c r="C191" s="28" t="s">
        <v>5191</v>
      </c>
      <c r="D191" s="10" t="s">
        <v>309</v>
      </c>
      <c r="E191" s="9" t="s">
        <v>4</v>
      </c>
      <c r="F191" s="33"/>
      <c r="G191" s="16" t="str">
        <f>IF($F$178="","該当者のみ必要項目です",IF($F$186="","該当者のみ必要項目です",IF(AND($F$178="いいえ(No)",F191=""),"入力完了",IF(AND($F$186="はい(Yes)",F191=""),"申請に必要項目です","入力完了"))))</f>
        <v>該当者のみ必要項目です</v>
      </c>
      <c r="H191" s="25" t="s">
        <v>494</v>
      </c>
      <c r="I191" s="79" t="str">
        <f t="shared" si="41"/>
        <v/>
      </c>
    </row>
    <row r="192" spans="1:12" ht="58.5">
      <c r="A192" s="26">
        <v>180</v>
      </c>
      <c r="B192" s="257"/>
      <c r="C192" s="27" t="s">
        <v>5192</v>
      </c>
      <c r="D192" s="10" t="s">
        <v>325</v>
      </c>
      <c r="E192" s="9" t="s">
        <v>268</v>
      </c>
      <c r="F192" s="32"/>
      <c r="G192" s="16" t="str">
        <f>IF($F$178="","該当者のみ必要項目です",IF(AND($F$178="いいえ(No)",F192=""),"入力完了",IF(AND($F$178="はい(Yes)",F192=""),"申請に必要項目です","入力完了")))</f>
        <v>該当者のみ必要項目です</v>
      </c>
      <c r="H192" s="25" t="s">
        <v>495</v>
      </c>
      <c r="I192" s="227">
        <f>IF(ISERROR(FIND("(",F192)),F192,LEFT(F192,FIND("(",F192)-1))</f>
        <v>0</v>
      </c>
      <c r="L192" s="19"/>
    </row>
    <row r="193" spans="1:12" s="19" customFormat="1" ht="51.75" customHeight="1">
      <c r="A193" s="26">
        <v>181</v>
      </c>
      <c r="B193" s="257"/>
      <c r="C193" s="28" t="s">
        <v>5193</v>
      </c>
      <c r="D193" s="10" t="s">
        <v>288</v>
      </c>
      <c r="E193" s="9" t="s">
        <v>6</v>
      </c>
      <c r="F193" s="33"/>
      <c r="G193" s="16" t="str">
        <f>IF($F$178="","該当者のみ必要項目です",IF(F178="いいえ(No)","入力完了",IF(AND($F$178="いいえ(No)",F192="いいえ(No)",F193=""),"入力完了",IF($F$192="","該当者のみ必要項目です",IF(AND($F$192="はい(Yes)",F193=""),"申請に必要項目です","入力完了")))))</f>
        <v>該当者のみ必要項目です</v>
      </c>
      <c r="H193" s="25" t="s">
        <v>496</v>
      </c>
      <c r="I193" s="79" t="str">
        <f t="shared" si="41"/>
        <v/>
      </c>
    </row>
    <row r="194" spans="1:12" ht="78">
      <c r="A194" s="26">
        <v>182</v>
      </c>
      <c r="B194" s="253" t="s">
        <v>5241</v>
      </c>
      <c r="C194" s="27" t="s">
        <v>5194</v>
      </c>
      <c r="D194" s="10" t="s">
        <v>325</v>
      </c>
      <c r="E194" s="9" t="s">
        <v>268</v>
      </c>
      <c r="F194" s="32"/>
      <c r="G194" s="16" t="str">
        <f t="shared" ref="G194:G220" si="43">IF(F194="","申請に必要項目です","入力完了")</f>
        <v>申請に必要項目です</v>
      </c>
      <c r="H194" s="25" t="s">
        <v>4675</v>
      </c>
      <c r="I194" s="227">
        <f>IF(ISERROR(FIND("(",F194)),F194,LEFT(F194,FIND("(",F194)-1))</f>
        <v>0</v>
      </c>
      <c r="L194" s="19"/>
    </row>
    <row r="195" spans="1:12" ht="51.75" customHeight="1">
      <c r="A195" s="26"/>
      <c r="B195" s="257"/>
      <c r="C195" s="28" t="s">
        <v>5195</v>
      </c>
      <c r="D195" s="10" t="s">
        <v>372</v>
      </c>
      <c r="E195" s="9" t="s">
        <v>268</v>
      </c>
      <c r="F195" s="32"/>
      <c r="G195" s="16" t="str">
        <f>IF($F$194="","該当者のみ必要項目です",IF(AND($F$194="はい(Yes)",F195=""),"申請に必要項目です","入力完了"))</f>
        <v>該当者のみ必要項目です</v>
      </c>
      <c r="H195" s="25" t="s">
        <v>371</v>
      </c>
      <c r="I195" s="79" t="str">
        <f t="shared" si="41"/>
        <v/>
      </c>
    </row>
    <row r="196" spans="1:12" ht="51.75" customHeight="1">
      <c r="A196" s="26"/>
      <c r="B196" s="257"/>
      <c r="C196" s="27" t="s">
        <v>5196</v>
      </c>
      <c r="D196" s="10" t="s">
        <v>373</v>
      </c>
      <c r="E196" s="9" t="s">
        <v>268</v>
      </c>
      <c r="F196" s="32"/>
      <c r="G196" s="16" t="str">
        <f>IF($F$194="","該当者のみ必要項目です",IF(AND($F$194="はい(Yes)",F196=""),"該当者のみ必要項目です","入力完了"))</f>
        <v>該当者のみ必要項目です</v>
      </c>
      <c r="H196" s="25" t="s">
        <v>497</v>
      </c>
      <c r="I196" s="79" t="str">
        <f t="shared" si="41"/>
        <v/>
      </c>
    </row>
    <row r="197" spans="1:12" ht="51.75" customHeight="1">
      <c r="A197" s="26">
        <v>182</v>
      </c>
      <c r="B197" s="256"/>
      <c r="C197" s="28" t="s">
        <v>5197</v>
      </c>
      <c r="D197" s="10" t="s">
        <v>374</v>
      </c>
      <c r="E197" s="9" t="s">
        <v>268</v>
      </c>
      <c r="F197" s="32"/>
      <c r="G197" s="16" t="str">
        <f>IF($F$194="","該当者のみ必要項目です",IF(AND($F$194="はい(Yes)",F197=""),"該当者のみ必要項目です","入力完了"))</f>
        <v>該当者のみ必要項目です</v>
      </c>
      <c r="H197" s="25" t="s">
        <v>498</v>
      </c>
      <c r="I197" s="79" t="str">
        <f t="shared" si="41"/>
        <v/>
      </c>
    </row>
    <row r="198" spans="1:12" ht="97.5">
      <c r="A198" s="26">
        <v>183</v>
      </c>
      <c r="B198" s="253" t="s">
        <v>5242</v>
      </c>
      <c r="C198" s="27" t="s">
        <v>5198</v>
      </c>
      <c r="D198" s="10" t="s">
        <v>325</v>
      </c>
      <c r="E198" s="9" t="s">
        <v>268</v>
      </c>
      <c r="F198" s="32"/>
      <c r="G198" s="16" t="str">
        <f>IF(F198="","申請に必要項目です","入力完了")</f>
        <v>申請に必要項目です</v>
      </c>
      <c r="H198" s="25" t="s">
        <v>4676</v>
      </c>
      <c r="I198" s="227">
        <f>IF(ISERROR(FIND("(",F198)),F198,LEFT(F198,FIND("(",F198)-1))</f>
        <v>0</v>
      </c>
      <c r="L198" s="19"/>
    </row>
    <row r="199" spans="1:12" s="19" customFormat="1" ht="78">
      <c r="A199" s="26">
        <v>184</v>
      </c>
      <c r="B199" s="256"/>
      <c r="C199" s="28" t="s">
        <v>5199</v>
      </c>
      <c r="D199" s="10" t="s">
        <v>283</v>
      </c>
      <c r="E199" s="9" t="s">
        <v>283</v>
      </c>
      <c r="F199" s="177" t="s">
        <v>537</v>
      </c>
      <c r="G199" s="16" t="str">
        <f>IF($F$198="","該当者のみ必要項目です",IF($F$198="はい(Yes)","別シート：直近12か月以内の渡航歴記入欄へ","入力完了"))</f>
        <v>該当者のみ必要項目です</v>
      </c>
      <c r="H199" s="25" t="s">
        <v>499</v>
      </c>
      <c r="I199" s="79" t="str">
        <f t="shared" ref="I199" si="44">TRIM(F199)</f>
        <v>直近12か月以内の渡航歴記入欄</v>
      </c>
      <c r="J199" s="7"/>
    </row>
    <row r="200" spans="1:12" s="19" customFormat="1" ht="78">
      <c r="A200" s="26">
        <v>185</v>
      </c>
      <c r="B200" s="253">
        <v>4.0999999999999996</v>
      </c>
      <c r="C200" s="27" t="s">
        <v>5200</v>
      </c>
      <c r="D200" s="10" t="s">
        <v>4494</v>
      </c>
      <c r="E200" s="9" t="s">
        <v>268</v>
      </c>
      <c r="F200" s="32"/>
      <c r="G200" s="16" t="str">
        <f t="shared" si="43"/>
        <v>申請に必要項目です</v>
      </c>
      <c r="H200" s="25" t="s">
        <v>500</v>
      </c>
      <c r="I200" s="79">
        <f>IF(ISERROR(FIND("(",F200)),F200,LEFT(F200,FIND("(",F200)-1))</f>
        <v>0</v>
      </c>
    </row>
    <row r="201" spans="1:12" ht="66" customHeight="1">
      <c r="A201" s="15">
        <v>197</v>
      </c>
      <c r="B201" s="256"/>
      <c r="C201" s="27" t="s">
        <v>5213</v>
      </c>
      <c r="D201" s="10"/>
      <c r="E201" s="9" t="s">
        <v>4</v>
      </c>
      <c r="F201" s="32"/>
      <c r="G201" s="16" t="str">
        <f>IF($F$200="","該当者のみ必要項目です",IF(AND($F$200="はい、下に詳細をご記入ください(If yes, please specify)",F201=""),"申請に必要項目です","入力完了"))</f>
        <v>該当者のみ必要項目です</v>
      </c>
      <c r="H201" s="66" t="s">
        <v>4677</v>
      </c>
      <c r="I201" s="79" t="str">
        <f t="shared" si="41"/>
        <v/>
      </c>
    </row>
    <row r="202" spans="1:12" s="19" customFormat="1" ht="66" customHeight="1">
      <c r="A202" s="26">
        <v>186</v>
      </c>
      <c r="B202" s="253">
        <v>4.2</v>
      </c>
      <c r="C202" s="28" t="s">
        <v>5201</v>
      </c>
      <c r="D202" s="10" t="s">
        <v>4494</v>
      </c>
      <c r="E202" s="9" t="s">
        <v>268</v>
      </c>
      <c r="F202" s="32"/>
      <c r="G202" s="16" t="str">
        <f t="shared" si="43"/>
        <v>申請に必要項目です</v>
      </c>
      <c r="H202" s="25" t="s">
        <v>501</v>
      </c>
      <c r="I202" s="79">
        <f>IF(ISERROR(FIND("(",F202)),F202,LEFT(F202,FIND("(",F202)-1))</f>
        <v>0</v>
      </c>
    </row>
    <row r="203" spans="1:12" ht="66" customHeight="1">
      <c r="A203" s="15">
        <v>197</v>
      </c>
      <c r="B203" s="256"/>
      <c r="C203" s="28" t="s">
        <v>5213</v>
      </c>
      <c r="D203" s="10"/>
      <c r="E203" s="9" t="s">
        <v>4</v>
      </c>
      <c r="F203" s="32"/>
      <c r="G203" s="16" t="str">
        <f>IF($F$202="","該当者のみ必要項目です",IF(AND($F$202="はい、下に詳細をご記入ください(If yes, please specify)",F203=""),"申請に必要項目です","入力完了"))</f>
        <v>該当者のみ必要項目です</v>
      </c>
      <c r="H203" s="66" t="s">
        <v>4678</v>
      </c>
      <c r="I203" s="79" t="str">
        <f t="shared" si="41"/>
        <v/>
      </c>
    </row>
    <row r="204" spans="1:12" s="19" customFormat="1" ht="78">
      <c r="A204" s="26">
        <v>187</v>
      </c>
      <c r="B204" s="253">
        <v>4.3</v>
      </c>
      <c r="C204" s="27" t="s">
        <v>5202</v>
      </c>
      <c r="D204" s="10" t="s">
        <v>4494</v>
      </c>
      <c r="E204" s="9" t="s">
        <v>268</v>
      </c>
      <c r="F204" s="32"/>
      <c r="G204" s="16" t="str">
        <f t="shared" si="43"/>
        <v>申請に必要項目です</v>
      </c>
      <c r="H204" s="25" t="s">
        <v>502</v>
      </c>
      <c r="I204" s="79">
        <f>IF(ISERROR(FIND("(",F204)),F204,LEFT(F204,FIND("(",F204)-1))</f>
        <v>0</v>
      </c>
    </row>
    <row r="205" spans="1:12" s="19" customFormat="1" ht="66" customHeight="1">
      <c r="A205" s="26"/>
      <c r="B205" s="256"/>
      <c r="C205" s="27" t="s">
        <v>5213</v>
      </c>
      <c r="D205" s="10"/>
      <c r="E205" s="9" t="s">
        <v>4</v>
      </c>
      <c r="F205" s="32"/>
      <c r="G205" s="16" t="str">
        <f>IF($F$204="","該当者のみ必要項目です",IF(AND($F$204="はい、下に詳細をご記入ください(If yes, please specify)",F205=""),"申請に必要項目です","入力完了"))</f>
        <v>該当者のみ必要項目です</v>
      </c>
      <c r="H205" s="66" t="s">
        <v>4679</v>
      </c>
      <c r="I205" s="79" t="str">
        <f t="shared" si="41"/>
        <v/>
      </c>
    </row>
    <row r="206" spans="1:12" s="19" customFormat="1" ht="66" customHeight="1">
      <c r="A206" s="26">
        <v>188</v>
      </c>
      <c r="B206" s="253">
        <v>4.4000000000000004</v>
      </c>
      <c r="C206" s="28" t="s">
        <v>5203</v>
      </c>
      <c r="D206" s="10" t="s">
        <v>4494</v>
      </c>
      <c r="E206" s="9" t="s">
        <v>268</v>
      </c>
      <c r="F206" s="32"/>
      <c r="G206" s="16" t="str">
        <f t="shared" si="43"/>
        <v>申請に必要項目です</v>
      </c>
      <c r="H206" s="25" t="s">
        <v>503</v>
      </c>
      <c r="I206" s="79">
        <f>IF(ISERROR(FIND("(",F204)),F204,LEFT(F204,FIND("(",F204)-1))</f>
        <v>0</v>
      </c>
    </row>
    <row r="207" spans="1:12" s="19" customFormat="1" ht="66" customHeight="1">
      <c r="A207" s="26"/>
      <c r="B207" s="256"/>
      <c r="C207" s="28" t="s">
        <v>5213</v>
      </c>
      <c r="D207" s="10"/>
      <c r="E207" s="9" t="s">
        <v>4</v>
      </c>
      <c r="F207" s="32"/>
      <c r="G207" s="16" t="str">
        <f>IF($F$206="","該当者のみ必要項目です",IF(AND($F$206="はい、下に詳細をご記入ください(If yes, please specify)",F207=""),"申請に必要項目です","入力完了"))</f>
        <v>該当者のみ必要項目です</v>
      </c>
      <c r="H207" s="66" t="s">
        <v>4680</v>
      </c>
      <c r="I207" s="79" t="str">
        <f t="shared" si="41"/>
        <v/>
      </c>
    </row>
    <row r="208" spans="1:12" s="19" customFormat="1" ht="66" customHeight="1">
      <c r="A208" s="26">
        <v>189</v>
      </c>
      <c r="B208" s="253">
        <v>4.5</v>
      </c>
      <c r="C208" s="27" t="s">
        <v>5204</v>
      </c>
      <c r="D208" s="10" t="s">
        <v>4494</v>
      </c>
      <c r="E208" s="9" t="s">
        <v>268</v>
      </c>
      <c r="F208" s="32"/>
      <c r="G208" s="16" t="str">
        <f t="shared" si="43"/>
        <v>申請に必要項目です</v>
      </c>
      <c r="H208" s="25" t="s">
        <v>504</v>
      </c>
      <c r="I208" s="79">
        <f>IF(ISERROR(FIND("(",F208)),F208,LEFT(F208,FIND("(",F208)-1))</f>
        <v>0</v>
      </c>
    </row>
    <row r="209" spans="1:12" s="19" customFormat="1" ht="66" customHeight="1">
      <c r="A209" s="26"/>
      <c r="B209" s="256"/>
      <c r="C209" s="27" t="s">
        <v>5213</v>
      </c>
      <c r="D209" s="10"/>
      <c r="E209" s="9" t="s">
        <v>4</v>
      </c>
      <c r="F209" s="32"/>
      <c r="G209" s="16" t="str">
        <f>IF($F$208="","該当者のみ必要項目です",IF(AND($F$208="はい、下に詳細をご記入ください(If yes, please specify)",F209=""),"申請に必要項目です","入力完了"))</f>
        <v>該当者のみ必要項目です</v>
      </c>
      <c r="H209" s="66" t="s">
        <v>4681</v>
      </c>
      <c r="I209" s="79" t="str">
        <f t="shared" si="41"/>
        <v/>
      </c>
    </row>
    <row r="210" spans="1:12" s="19" customFormat="1" ht="97.5">
      <c r="A210" s="26">
        <v>190</v>
      </c>
      <c r="B210" s="253">
        <v>4.5999999999999996</v>
      </c>
      <c r="C210" s="28" t="s">
        <v>5212</v>
      </c>
      <c r="D210" s="10" t="s">
        <v>4494</v>
      </c>
      <c r="E210" s="9" t="s">
        <v>268</v>
      </c>
      <c r="F210" s="32"/>
      <c r="G210" s="16" t="str">
        <f t="shared" si="43"/>
        <v>申請に必要項目です</v>
      </c>
      <c r="H210" s="25" t="s">
        <v>505</v>
      </c>
      <c r="I210" s="79">
        <f>IF(ISERROR(FIND("(",F210)),F210,LEFT(F210,FIND("(",F210)-1))</f>
        <v>0</v>
      </c>
    </row>
    <row r="211" spans="1:12" s="19" customFormat="1" ht="66" customHeight="1">
      <c r="A211" s="26"/>
      <c r="B211" s="256"/>
      <c r="C211" s="28" t="s">
        <v>5213</v>
      </c>
      <c r="D211" s="10"/>
      <c r="E211" s="9" t="s">
        <v>4</v>
      </c>
      <c r="F211" s="32"/>
      <c r="G211" s="16" t="str">
        <f>IF($F$210="","該当者のみ必要項目です",IF(AND($F$210="はい、下に詳細をご記入ください(If yes, please specify)",F211=""),"申請に必要項目です","入力完了"))</f>
        <v>該当者のみ必要項目です</v>
      </c>
      <c r="H211" s="66" t="s">
        <v>4682</v>
      </c>
      <c r="I211" s="79" t="str">
        <f t="shared" si="41"/>
        <v/>
      </c>
    </row>
    <row r="212" spans="1:12" s="19" customFormat="1" ht="136.5">
      <c r="A212" s="26">
        <v>191</v>
      </c>
      <c r="B212" s="253">
        <v>4.7</v>
      </c>
      <c r="C212" s="27" t="s">
        <v>5211</v>
      </c>
      <c r="D212" s="10" t="s">
        <v>4494</v>
      </c>
      <c r="E212" s="9" t="s">
        <v>268</v>
      </c>
      <c r="F212" s="32"/>
      <c r="G212" s="16" t="str">
        <f t="shared" si="43"/>
        <v>申請に必要項目です</v>
      </c>
      <c r="H212" s="25" t="s">
        <v>506</v>
      </c>
      <c r="I212" s="79">
        <f>IF(ISERROR(FIND("(",F212)),F212,LEFT(F212,FIND("(",F212)-1))</f>
        <v>0</v>
      </c>
    </row>
    <row r="213" spans="1:12" s="19" customFormat="1" ht="66" customHeight="1">
      <c r="A213" s="26"/>
      <c r="B213" s="256"/>
      <c r="C213" s="27" t="s">
        <v>5213</v>
      </c>
      <c r="D213" s="10"/>
      <c r="E213" s="9" t="s">
        <v>4</v>
      </c>
      <c r="F213" s="32"/>
      <c r="G213" s="16" t="str">
        <f>IF($F$212="","該当者のみ必要項目です",IF(AND($F$212="はい、下に詳細をご記入ください(If yes, please specify)",F213=""),"申請に必要項目です","入力完了"))</f>
        <v>該当者のみ必要項目です</v>
      </c>
      <c r="H213" s="66" t="s">
        <v>4683</v>
      </c>
      <c r="I213" s="79" t="str">
        <f t="shared" si="41"/>
        <v/>
      </c>
    </row>
    <row r="214" spans="1:12" s="19" customFormat="1" ht="66" customHeight="1">
      <c r="A214" s="26">
        <v>192</v>
      </c>
      <c r="B214" s="253">
        <v>4.8</v>
      </c>
      <c r="C214" s="28" t="s">
        <v>5205</v>
      </c>
      <c r="D214" s="10" t="s">
        <v>4494</v>
      </c>
      <c r="E214" s="9" t="s">
        <v>268</v>
      </c>
      <c r="F214" s="32"/>
      <c r="G214" s="16" t="str">
        <f t="shared" si="43"/>
        <v>申請に必要項目です</v>
      </c>
      <c r="H214" s="25" t="s">
        <v>507</v>
      </c>
      <c r="I214" s="79">
        <f>IF(ISERROR(FIND("(",F214)),F214,LEFT(F214,FIND("(",F214)-1))</f>
        <v>0</v>
      </c>
    </row>
    <row r="215" spans="1:12" s="19" customFormat="1" ht="66" customHeight="1">
      <c r="A215" s="26"/>
      <c r="B215" s="256"/>
      <c r="C215" s="28" t="s">
        <v>5213</v>
      </c>
      <c r="D215" s="10"/>
      <c r="E215" s="9" t="s">
        <v>4</v>
      </c>
      <c r="F215" s="32"/>
      <c r="G215" s="16" t="str">
        <f>IF($F$214="","該当者のみ必要項目です",IF(AND($F$214="はい、下に詳細をご記入ください(If yes, please specify)",F215=""),"申請に必要項目です","入力完了"))</f>
        <v>該当者のみ必要項目です</v>
      </c>
      <c r="H215" s="66" t="s">
        <v>4684</v>
      </c>
      <c r="I215" s="79" t="str">
        <f t="shared" si="41"/>
        <v/>
      </c>
    </row>
    <row r="216" spans="1:12" ht="117">
      <c r="A216" s="26">
        <v>193</v>
      </c>
      <c r="B216" s="253">
        <v>4.9000000000000004</v>
      </c>
      <c r="C216" s="27" t="s">
        <v>5210</v>
      </c>
      <c r="D216" s="10" t="s">
        <v>4494</v>
      </c>
      <c r="E216" s="9" t="s">
        <v>268</v>
      </c>
      <c r="F216" s="32"/>
      <c r="G216" s="16" t="str">
        <f t="shared" si="43"/>
        <v>申請に必要項目です</v>
      </c>
      <c r="H216" s="25" t="s">
        <v>508</v>
      </c>
      <c r="I216" s="79">
        <f>IF(ISERROR(FIND("(",F216)),F216,LEFT(F216,FIND("(",F216)-1))</f>
        <v>0</v>
      </c>
      <c r="L216" s="19"/>
    </row>
    <row r="217" spans="1:12" ht="66" customHeight="1">
      <c r="A217" s="26"/>
      <c r="B217" s="256"/>
      <c r="C217" s="27" t="s">
        <v>5213</v>
      </c>
      <c r="D217" s="10"/>
      <c r="E217" s="9" t="s">
        <v>4</v>
      </c>
      <c r="F217" s="32"/>
      <c r="G217" s="16" t="str">
        <f>IF($F$216="","該当者のみ必要項目です",IF(AND($F$216="はい、下に詳細をご記入ください(If yes, please specify)",F217=""),"申請に必要項目です","入力完了"))</f>
        <v>該当者のみ必要項目です</v>
      </c>
      <c r="H217" s="66" t="s">
        <v>4685</v>
      </c>
      <c r="I217" s="79" t="str">
        <f t="shared" ref="I217" si="45">TRIM(F217)</f>
        <v/>
      </c>
    </row>
    <row r="218" spans="1:12" ht="97.5">
      <c r="A218" s="26">
        <v>194</v>
      </c>
      <c r="B218" s="258">
        <v>4.0999999999999996</v>
      </c>
      <c r="C218" s="28" t="s">
        <v>5209</v>
      </c>
      <c r="D218" s="10" t="s">
        <v>4494</v>
      </c>
      <c r="E218" s="9" t="s">
        <v>268</v>
      </c>
      <c r="F218" s="32"/>
      <c r="G218" s="16" t="str">
        <f t="shared" si="43"/>
        <v>申請に必要項目です</v>
      </c>
      <c r="H218" s="25" t="s">
        <v>509</v>
      </c>
      <c r="I218" s="79">
        <f>IF(ISERROR(FIND("(",F218)),F218,LEFT(F218,FIND("(",F218)-1))</f>
        <v>0</v>
      </c>
      <c r="L218" s="19"/>
    </row>
    <row r="219" spans="1:12" ht="66" customHeight="1">
      <c r="A219" s="26"/>
      <c r="B219" s="259"/>
      <c r="C219" s="28" t="s">
        <v>5213</v>
      </c>
      <c r="D219" s="10"/>
      <c r="E219" s="9" t="s">
        <v>4</v>
      </c>
      <c r="F219" s="32"/>
      <c r="G219" s="16" t="str">
        <f>IF($F$218="","該当者のみ必要項目です",IF(AND($F$218="はい、下に詳細をご記入ください(If yes, please specify)",F219=""),"申請に必要項目です","入力完了"))</f>
        <v>該当者のみ必要項目です</v>
      </c>
      <c r="H219" s="66" t="s">
        <v>4686</v>
      </c>
      <c r="I219" s="79" t="str">
        <f>TRIM(F219)</f>
        <v/>
      </c>
    </row>
    <row r="220" spans="1:12" ht="66" customHeight="1">
      <c r="A220" s="26">
        <v>195</v>
      </c>
      <c r="B220" s="258">
        <v>4.1100000000000003</v>
      </c>
      <c r="C220" s="27" t="s">
        <v>5206</v>
      </c>
      <c r="D220" s="10" t="s">
        <v>4494</v>
      </c>
      <c r="E220" s="9" t="s">
        <v>268</v>
      </c>
      <c r="F220" s="32"/>
      <c r="G220" s="16" t="str">
        <f t="shared" si="43"/>
        <v>申請に必要項目です</v>
      </c>
      <c r="H220" s="25" t="s">
        <v>510</v>
      </c>
      <c r="I220" s="79">
        <f>IF(ISERROR(FIND("(",F220)),F220,LEFT(F220,FIND("(",F220)-1))</f>
        <v>0</v>
      </c>
      <c r="L220" s="19"/>
    </row>
    <row r="221" spans="1:12" ht="66" customHeight="1">
      <c r="A221" s="26"/>
      <c r="B221" s="259"/>
      <c r="C221" s="27" t="s">
        <v>5213</v>
      </c>
      <c r="D221" s="10"/>
      <c r="E221" s="9" t="s">
        <v>4</v>
      </c>
      <c r="F221" s="32"/>
      <c r="G221" s="16" t="str">
        <f>IF($F$220="","該当者のみ必要項目です",IF(AND($F$220="はい、下に詳細をご記入ください(If yes, please specify)",F221=""),"申請に必要項目です","入力完了"))</f>
        <v>該当者のみ必要項目です</v>
      </c>
      <c r="H221" s="66" t="s">
        <v>4687</v>
      </c>
      <c r="I221" s="79" t="str">
        <f t="shared" ref="I221" si="46">TRIM(F221)</f>
        <v/>
      </c>
    </row>
    <row r="222" spans="1:12" ht="66" customHeight="1">
      <c r="A222" s="26">
        <v>196</v>
      </c>
      <c r="B222" s="257" t="s">
        <v>5332</v>
      </c>
      <c r="C222" s="28" t="s">
        <v>5207</v>
      </c>
      <c r="D222" s="10" t="s">
        <v>4495</v>
      </c>
      <c r="E222" s="9" t="s">
        <v>268</v>
      </c>
      <c r="F222" s="32"/>
      <c r="G222" s="16" t="str">
        <f>IF(F222="","申請に必要項目です","入力完了")</f>
        <v>申請に必要項目です</v>
      </c>
      <c r="H222" s="25" t="s">
        <v>511</v>
      </c>
      <c r="I222" s="79">
        <f>IF(ISERROR(FIND("(",F222)),F222,LEFT(F222,FIND("(",F222)-1))</f>
        <v>0</v>
      </c>
      <c r="L222" s="19"/>
    </row>
    <row r="223" spans="1:12" ht="97.5">
      <c r="A223" s="15">
        <v>197</v>
      </c>
      <c r="B223" s="256"/>
      <c r="C223" s="28" t="s">
        <v>5208</v>
      </c>
      <c r="D223" s="10" t="s">
        <v>4492</v>
      </c>
      <c r="E223" s="9" t="s">
        <v>4490</v>
      </c>
      <c r="F223" s="32"/>
      <c r="G223" s="16" t="str">
        <f>IF($F$222="","該当者のみ必要項目です",IF(AND($F$222="いいえ(No)",F223=""),"入力完了",IF(AND($F$222="はい(Yes)",F223=""),"申請に必要項目です","入力完了")))</f>
        <v>該当者のみ必要項目です</v>
      </c>
      <c r="H223" s="66" t="s">
        <v>4493</v>
      </c>
      <c r="I223" s="79" t="str">
        <f t="shared" ref="I223" si="47">TRIM(F223)</f>
        <v/>
      </c>
    </row>
    <row r="224" spans="1:12" s="19" customFormat="1" ht="51.75" customHeight="1">
      <c r="A224" s="7"/>
      <c r="B224" s="23"/>
      <c r="C224" s="6"/>
      <c r="D224" s="5"/>
      <c r="E224" s="4"/>
      <c r="F224" s="83" t="s">
        <v>308</v>
      </c>
      <c r="G224" s="22">
        <f>COUNTIF(G2:G223,"申請に必要項目です")</f>
        <v>107</v>
      </c>
      <c r="H224" s="7"/>
      <c r="I224" s="60"/>
    </row>
    <row r="225" spans="8:9" ht="51.75" customHeight="1">
      <c r="H225" s="1"/>
      <c r="I225" s="60"/>
    </row>
    <row r="226" spans="8:9" ht="51.75" customHeight="1">
      <c r="H226" s="1"/>
      <c r="I226" s="60"/>
    </row>
  </sheetData>
  <sheetProtection algorithmName="SHA-512" hashValue="mXcOjLwJdqJlxA+dDhNmca/CYNa8AoysoNSjfyRry2095lDEpUmcMy/Oc0nM3ErIEy2ykk/47tG1Kb015euyFw==" saltValue="jSteuth43sXkh2HdUcFV1g==" spinCount="100000" sheet="1" selectLockedCells="1" autoFilter="0"/>
  <autoFilter ref="A1:N224" xr:uid="{C57132FD-0281-4CB8-A549-E30F868C28C9}"/>
  <dataConsolidate/>
  <mergeCells count="37">
    <mergeCell ref="B222:B223"/>
    <mergeCell ref="B212:B213"/>
    <mergeCell ref="B214:B215"/>
    <mergeCell ref="B216:B217"/>
    <mergeCell ref="B218:B219"/>
    <mergeCell ref="B220:B221"/>
    <mergeCell ref="B202:B203"/>
    <mergeCell ref="B204:B205"/>
    <mergeCell ref="B206:B207"/>
    <mergeCell ref="B208:B209"/>
    <mergeCell ref="B210:B211"/>
    <mergeCell ref="B126:B128"/>
    <mergeCell ref="B68:B76"/>
    <mergeCell ref="B118:B119"/>
    <mergeCell ref="B200:B201"/>
    <mergeCell ref="B178:B193"/>
    <mergeCell ref="B194:B197"/>
    <mergeCell ref="B198:B199"/>
    <mergeCell ref="B170:B176"/>
    <mergeCell ref="B151:B159"/>
    <mergeCell ref="B160:B165"/>
    <mergeCell ref="B166:B169"/>
    <mergeCell ref="B130:B150"/>
    <mergeCell ref="B4:B7"/>
    <mergeCell ref="B8:B10"/>
    <mergeCell ref="B12:B18"/>
    <mergeCell ref="B21:B36"/>
    <mergeCell ref="B37:B43"/>
    <mergeCell ref="B19:B20"/>
    <mergeCell ref="B44:B45"/>
    <mergeCell ref="B122:B125"/>
    <mergeCell ref="B77:B91"/>
    <mergeCell ref="B92:B104"/>
    <mergeCell ref="B105:B117"/>
    <mergeCell ref="B65:B67"/>
    <mergeCell ref="B46:B64"/>
    <mergeCell ref="B120:B121"/>
  </mergeCells>
  <phoneticPr fontId="2"/>
  <conditionalFormatting sqref="F2:F6 F126:F171 F8:F12 F19 F21 F23 F37:F44 F46:F49 F177:F178 F194 F202 F204 F206 F208 F210 F212 F214 F216 F218 F220 F222">
    <cfRule type="expression" dxfId="505" priority="631">
      <formula>F2=""</formula>
    </cfRule>
  </conditionalFormatting>
  <conditionalFormatting sqref="F6">
    <cfRule type="expression" dxfId="504" priority="628">
      <formula>$F$6=""</formula>
    </cfRule>
  </conditionalFormatting>
  <conditionalFormatting sqref="F7">
    <cfRule type="expression" dxfId="503" priority="328">
      <formula>$F$31="中国以外(Countries other than China)"</formula>
    </cfRule>
    <cfRule type="expression" dxfId="502" priority="422">
      <formula>AND($F$31="中国(China)",$F$7="")</formula>
    </cfRule>
    <cfRule type="expression" dxfId="501" priority="423">
      <formula>$F$7=""</formula>
    </cfRule>
  </conditionalFormatting>
  <conditionalFormatting sqref="F13">
    <cfRule type="expression" dxfId="500" priority="334">
      <formula>AND($F$12="中国以外_Others",$F$13="")</formula>
    </cfRule>
    <cfRule type="expression" dxfId="499" priority="512">
      <formula>$F$13=""</formula>
    </cfRule>
  </conditionalFormatting>
  <conditionalFormatting sqref="F13:F15">
    <cfRule type="expression" dxfId="498" priority="509">
      <formula>OR($F$12="香港_HongKongChina",$F$12="マカオ_MacaoChina",$F$12="台湾_TaiwanChina",$F$12="中国本土_Mainland of China")</formula>
    </cfRule>
  </conditionalFormatting>
  <conditionalFormatting sqref="F14">
    <cfRule type="expression" dxfId="497" priority="333">
      <formula>AND($F$12="中国以外_Others",$F$14="")</formula>
    </cfRule>
    <cfRule type="expression" dxfId="496" priority="511">
      <formula>$F$14=""</formula>
    </cfRule>
  </conditionalFormatting>
  <conditionalFormatting sqref="F15">
    <cfRule type="expression" dxfId="495" priority="332">
      <formula>AND($F$12="中国以外_Others",$F$15="")</formula>
    </cfRule>
    <cfRule type="expression" dxfId="494" priority="510">
      <formula>$F$15=""</formula>
    </cfRule>
  </conditionalFormatting>
  <conditionalFormatting sqref="F16">
    <cfRule type="expression" dxfId="493" priority="507">
      <formula>AND($F$12="",$F$16="")</formula>
    </cfRule>
  </conditionalFormatting>
  <conditionalFormatting sqref="F16:F18">
    <cfRule type="expression" dxfId="492" priority="171">
      <formula>AND($F$12="中国本土_Mainland of China",F16="")</formula>
    </cfRule>
    <cfRule type="expression" dxfId="491" priority="172">
      <formula>AND($F$12="台湾_TaiwanChina",F16="")</formula>
    </cfRule>
    <cfRule type="expression" dxfId="490" priority="173">
      <formula>AND($F$12="マカオ_MacaoChina",F16="")</formula>
    </cfRule>
    <cfRule type="expression" dxfId="489" priority="176">
      <formula>AND($F$12="香港_HongKongChina",F16="")</formula>
    </cfRule>
    <cfRule type="expression" dxfId="488" priority="504">
      <formula>$F$12="中国以外_Others"</formula>
    </cfRule>
  </conditionalFormatting>
  <conditionalFormatting sqref="F17">
    <cfRule type="expression" dxfId="487" priority="506">
      <formula>AND($F$12="",$F$17="")</formula>
    </cfRule>
  </conditionalFormatting>
  <conditionalFormatting sqref="F18">
    <cfRule type="expression" dxfId="486" priority="505">
      <formula>AND($F$12="",$F$18="")</formula>
    </cfRule>
  </conditionalFormatting>
  <conditionalFormatting sqref="F20">
    <cfRule type="expression" dxfId="485" priority="26">
      <formula>AND($F$19="その他(Others)",$F$20="")</formula>
    </cfRule>
    <cfRule type="expression" dxfId="484" priority="27">
      <formula>OR($F$19="離婚Divorced",$F$19="独身Single",$F$19="配偶者死去Widowed",$F$19="既婚Married")</formula>
    </cfRule>
    <cfRule type="expression" dxfId="483" priority="29">
      <formula>F19=""</formula>
    </cfRule>
  </conditionalFormatting>
  <conditionalFormatting sqref="F22">
    <cfRule type="expression" dxfId="482" priority="426">
      <formula>$F$21="JAPAN"</formula>
    </cfRule>
    <cfRule type="expression" dxfId="481" priority="503">
      <formula>$F$22=""</formula>
    </cfRule>
  </conditionalFormatting>
  <conditionalFormatting sqref="F24">
    <cfRule type="expression" dxfId="480" priority="502">
      <formula>$F$24=""</formula>
    </cfRule>
  </conditionalFormatting>
  <conditionalFormatting sqref="F24:F27">
    <cfRule type="expression" dxfId="479" priority="424">
      <formula>$F$23="いいえ(No)"</formula>
    </cfRule>
  </conditionalFormatting>
  <conditionalFormatting sqref="F25">
    <cfRule type="expression" dxfId="478" priority="62">
      <formula>AND($F$27&lt;&gt;"",$F$26&lt;&gt;"",$F$25="")</formula>
    </cfRule>
    <cfRule type="expression" dxfId="477" priority="500">
      <formula>$F$25=""</formula>
    </cfRule>
  </conditionalFormatting>
  <conditionalFormatting sqref="F25:F26">
    <cfRule type="expression" dxfId="476" priority="72">
      <formula>AND($F$23="はい(Yes)",F25="")</formula>
    </cfRule>
  </conditionalFormatting>
  <conditionalFormatting sqref="F26">
    <cfRule type="expression" dxfId="475" priority="71">
      <formula>AND($F$27&lt;&gt;"",$F$25&lt;&gt;"",$F$26="")</formula>
    </cfRule>
    <cfRule type="expression" dxfId="474" priority="425">
      <formula>$F$26=""</formula>
    </cfRule>
  </conditionalFormatting>
  <conditionalFormatting sqref="F27">
    <cfRule type="expression" dxfId="473" priority="2">
      <formula>AND($F$23="")</formula>
    </cfRule>
    <cfRule type="expression" dxfId="472" priority="67">
      <formula>AND($F$23="はい(Yes)",F26="",$F$25="",$F$27="")</formula>
    </cfRule>
    <cfRule type="expression" dxfId="471" priority="68">
      <formula>AND($F$25&lt;&gt;"",$F$26&lt;&gt;"")</formula>
    </cfRule>
    <cfRule type="expression" dxfId="470" priority="70">
      <formula>AND($F$23="はい(Yes)",F25="",$F$26&lt;&gt;"",$F$27="")</formula>
    </cfRule>
    <cfRule type="expression" dxfId="469" priority="324">
      <formula>AND($F$23="はい(Yes)",F26="",$F$25&lt;&gt;"",$F$27="")</formula>
    </cfRule>
  </conditionalFormatting>
  <conditionalFormatting sqref="F28">
    <cfRule type="expression" dxfId="468" priority="560">
      <formula>F28=""</formula>
    </cfRule>
  </conditionalFormatting>
  <conditionalFormatting sqref="F29">
    <cfRule type="expression" dxfId="467" priority="323">
      <formula>AND($F$28="はい(Yes)",$F$29="")</formula>
    </cfRule>
    <cfRule type="expression" dxfId="466" priority="498">
      <formula>$F$28="いいえ(No)"</formula>
    </cfRule>
    <cfRule type="expression" dxfId="465" priority="499">
      <formula>$F$29=""</formula>
    </cfRule>
  </conditionalFormatting>
  <conditionalFormatting sqref="F30">
    <cfRule type="expression" dxfId="464" priority="530">
      <formula>F30=""</formula>
    </cfRule>
  </conditionalFormatting>
  <conditionalFormatting sqref="F31">
    <cfRule type="expression" dxfId="463" priority="322">
      <formula>AND($F$30="はい(Yes)",$F$31="")</formula>
    </cfRule>
    <cfRule type="expression" dxfId="462" priority="494">
      <formula>$F$31=""</formula>
    </cfRule>
  </conditionalFormatting>
  <conditionalFormatting sqref="F31:F36">
    <cfRule type="expression" dxfId="461" priority="418">
      <formula>$F$30="いいえ(No)"</formula>
    </cfRule>
  </conditionalFormatting>
  <conditionalFormatting sqref="F32">
    <cfRule type="expression" dxfId="460" priority="321">
      <formula>AND($F$30="はい(Yes)",$F$31="中国以外(Countries other than China)",$F$32="")</formula>
    </cfRule>
    <cfRule type="expression" dxfId="459" priority="421">
      <formula>AND($F$30="はい(Yes)",$F$31="中国(China)")</formula>
    </cfRule>
    <cfRule type="expression" dxfId="458" priority="495">
      <formula>AND($F$30="はい(Yes)",$F$31="",F32="")</formula>
    </cfRule>
  </conditionalFormatting>
  <conditionalFormatting sqref="F32:F33">
    <cfRule type="expression" dxfId="457" priority="497">
      <formula>$F$30=""</formula>
    </cfRule>
  </conditionalFormatting>
  <conditionalFormatting sqref="F33">
    <cfRule type="expression" dxfId="456" priority="201">
      <formula>AND($F$30="はい(Yes)",$F$31="中国(China)",$F$33="")</formula>
    </cfRule>
    <cfRule type="expression" dxfId="455" priority="320">
      <formula>AND($F$30="はい(Yes)",$F$31="",F32="")</formula>
    </cfRule>
  </conditionalFormatting>
  <conditionalFormatting sqref="F33:F34">
    <cfRule type="expression" dxfId="454" priority="59">
      <formula>AND($F$30="はい(Yes)",$F$31="中国(China)",$F$35&lt;&gt;"",$F$36&lt;&gt;"")</formula>
    </cfRule>
  </conditionalFormatting>
  <conditionalFormatting sqref="F33:F36">
    <cfRule type="expression" dxfId="453" priority="283">
      <formula>AND($F$30="はい(Yes)",$F$31="中国以外(Countries other than China)")</formula>
    </cfRule>
  </conditionalFormatting>
  <conditionalFormatting sqref="F34">
    <cfRule type="expression" dxfId="452" priority="317">
      <formula>AND($F$30="はい(Yes)",$F$31="中国(China)",$F$34="")</formula>
    </cfRule>
    <cfRule type="expression" dxfId="451" priority="632">
      <formula>AND($F$30="はい(Yes)",$F$31="",F32="")</formula>
    </cfRule>
  </conditionalFormatting>
  <conditionalFormatting sqref="F34:F36">
    <cfRule type="expression" dxfId="450" priority="281">
      <formula>$F$30=""</formula>
    </cfRule>
  </conditionalFormatting>
  <conditionalFormatting sqref="F35">
    <cfRule type="expression" dxfId="449" priority="61">
      <formula>AND($F$30="はい(Yes)",$F$31="中国(China)",$F$34&lt;&gt;"",$F$36&lt;&gt;"")</formula>
    </cfRule>
    <cfRule type="expression" dxfId="448" priority="280">
      <formula>AND($F$30="はい(Yes)",$F$31="中国(China)",$F$35="")</formula>
    </cfRule>
    <cfRule type="expression" dxfId="447" priority="493">
      <formula>AND($F$30="はい(Yes)",$F$31="",F32="")</formula>
    </cfRule>
  </conditionalFormatting>
  <conditionalFormatting sqref="F36">
    <cfRule type="expression" dxfId="446" priority="57">
      <formula>AND($F$30="はい(Yes)",$F$31="中国(China)",$F$35="",$F$36="",$F$34&lt;&gt;"")</formula>
    </cfRule>
    <cfRule type="expression" dxfId="445" priority="58">
      <formula>AND($F$30="はい(Yes)",$F$31="中国(China)",$F$34="",$F$36="",$F$35&lt;&gt;"")</formula>
    </cfRule>
    <cfRule type="expression" dxfId="444" priority="65">
      <formula>AND($F$34&lt;&gt;"",$F$35&lt;&gt;"")</formula>
    </cfRule>
    <cfRule type="expression" dxfId="443" priority="66">
      <formula>AND($F$30="はい(Yes)",$F$31="中国(China)",$F$34="",$F$36="",$F$35="")</formula>
    </cfRule>
    <cfRule type="expression" dxfId="442" priority="420">
      <formula>AND($F$30="はい(Yes)",$F$31="",F34="",$F$35="")</formula>
    </cfRule>
  </conditionalFormatting>
  <conditionalFormatting sqref="F45">
    <cfRule type="expression" dxfId="441" priority="167">
      <formula>AND($F$44&lt;&gt;"その他(Other)",$F$44&lt;&gt;"")</formula>
    </cfRule>
    <cfRule type="expression" dxfId="440" priority="169">
      <formula>AND($F$44="その他(Other)",$F$45="")</formula>
    </cfRule>
    <cfRule type="expression" dxfId="439" priority="170">
      <formula>AND(F44="",$F$45="")</formula>
    </cfRule>
  </conditionalFormatting>
  <conditionalFormatting sqref="F50">
    <cfRule type="expression" dxfId="438" priority="316">
      <formula>AND($F$49="いいえ(No)",$F$50="")</formula>
    </cfRule>
    <cfRule type="expression" dxfId="437" priority="417">
      <formula>$F$50=""</formula>
    </cfRule>
  </conditionalFormatting>
  <conditionalFormatting sqref="F50:F52">
    <cfRule type="expression" dxfId="436" priority="414">
      <formula>$F$49="はい(Yes)"</formula>
    </cfRule>
  </conditionalFormatting>
  <conditionalFormatting sqref="F51">
    <cfRule type="expression" dxfId="435" priority="315">
      <formula>AND($F$49="いいえ(No)",$F$51="")</formula>
    </cfRule>
    <cfRule type="expression" dxfId="434" priority="416">
      <formula>$F$51=""</formula>
    </cfRule>
  </conditionalFormatting>
  <conditionalFormatting sqref="F52">
    <cfRule type="expression" dxfId="433" priority="314">
      <formula>AND($F$49="いいえ(No)",$F$52="")</formula>
    </cfRule>
    <cfRule type="expression" dxfId="432" priority="415">
      <formula>$F$52=""</formula>
    </cfRule>
  </conditionalFormatting>
  <conditionalFormatting sqref="F53:F76">
    <cfRule type="expression" dxfId="431" priority="553">
      <formula>F53=""</formula>
    </cfRule>
  </conditionalFormatting>
  <conditionalFormatting sqref="F64">
    <cfRule type="expression" dxfId="430" priority="277">
      <formula>$F$63=""</formula>
    </cfRule>
    <cfRule type="expression" dxfId="429" priority="278">
      <formula>$F$63="はい(Yes)"</formula>
    </cfRule>
    <cfRule type="expression" dxfId="428" priority="492">
      <formula>$F$63="いいえ(No)"</formula>
    </cfRule>
  </conditionalFormatting>
  <conditionalFormatting sqref="F73">
    <cfRule type="expression" dxfId="427" priority="551">
      <formula>F73=""</formula>
    </cfRule>
  </conditionalFormatting>
  <conditionalFormatting sqref="F75">
    <cfRule type="expression" dxfId="426" priority="4">
      <formula>$F$75=""</formula>
    </cfRule>
  </conditionalFormatting>
  <conditionalFormatting sqref="F77">
    <cfRule type="expression" dxfId="425" priority="21">
      <formula>AND(F19="その他(Others)",$F$77="")</formula>
    </cfRule>
    <cfRule type="expression" dxfId="424" priority="312">
      <formula>AND($F$19="既婚Married",$F$77="")</formula>
    </cfRule>
    <cfRule type="expression" dxfId="423" priority="399">
      <formula>AND(F19="",$F$77="")</formula>
    </cfRule>
  </conditionalFormatting>
  <conditionalFormatting sqref="F77:F91">
    <cfRule type="expression" dxfId="422" priority="193">
      <formula>OR($F$19="離婚Divorced",$F$19="独身Single",$F$19="配偶者死去Widowed")</formula>
    </cfRule>
  </conditionalFormatting>
  <conditionalFormatting sqref="F78">
    <cfRule type="expression" dxfId="421" priority="20">
      <formula>AND(F19="その他(Others)",$F$78="")</formula>
    </cfRule>
    <cfRule type="expression" dxfId="420" priority="311">
      <formula>AND($F$19="既婚Married",$F$78="")</formula>
    </cfRule>
    <cfRule type="expression" dxfId="419" priority="398">
      <formula>AND(F19="",$F$78="")</formula>
    </cfRule>
  </conditionalFormatting>
  <conditionalFormatting sqref="F79">
    <cfRule type="expression" dxfId="418" priority="19">
      <formula>AND(F19="その他(Others)",$F$79="")</formula>
    </cfRule>
    <cfRule type="expression" dxfId="417" priority="310">
      <formula>AND($F$19="既婚Married",$F$79="")</formula>
    </cfRule>
    <cfRule type="expression" dxfId="416" priority="397">
      <formula>AND(F19="",$F$79="")</formula>
    </cfRule>
  </conditionalFormatting>
  <conditionalFormatting sqref="F80">
    <cfRule type="expression" dxfId="415" priority="18">
      <formula>AND(F19="その他(Others)",$F$80="")</formula>
    </cfRule>
    <cfRule type="expression" dxfId="414" priority="309">
      <formula>AND($F$19="既婚Married",$F$80="")</formula>
    </cfRule>
    <cfRule type="expression" dxfId="413" priority="396">
      <formula>AND(F19="",$F$80="")</formula>
    </cfRule>
  </conditionalFormatting>
  <conditionalFormatting sqref="F81">
    <cfRule type="expression" dxfId="412" priority="275">
      <formula>AND($F$80&lt;&gt;"その他(Other)",$F$80&lt;&gt;"")</formula>
    </cfRule>
    <cfRule type="expression" dxfId="411" priority="276">
      <formula>AND($F$19="既婚Married",F80="")</formula>
    </cfRule>
    <cfRule type="expression" dxfId="410" priority="313">
      <formula>AND($F$80="その他(Other)",$F$81="")</formula>
    </cfRule>
    <cfRule type="expression" dxfId="409" priority="395">
      <formula>AND(F19="",$F$81="")</formula>
    </cfRule>
  </conditionalFormatting>
  <conditionalFormatting sqref="F82">
    <cfRule type="expression" dxfId="408" priority="16">
      <formula>AND(F19="その他(Others)",$F$82="")</formula>
    </cfRule>
    <cfRule type="expression" dxfId="407" priority="307">
      <formula>AND($F$19="既婚Married",$F$82="")</formula>
    </cfRule>
    <cfRule type="expression" dxfId="406" priority="394">
      <formula>AND(F19="",$F$82="")</formula>
    </cfRule>
  </conditionalFormatting>
  <conditionalFormatting sqref="F83">
    <cfRule type="expression" dxfId="405" priority="15">
      <formula>AND(F19="その他(Others)",$F$83="")</formula>
    </cfRule>
    <cfRule type="expression" dxfId="404" priority="306">
      <formula>AND($F$19="既婚Married",$F$83="")</formula>
    </cfRule>
    <cfRule type="expression" dxfId="403" priority="393">
      <formula>AND(F19="",$F$83="")</formula>
    </cfRule>
  </conditionalFormatting>
  <conditionalFormatting sqref="F84">
    <cfRule type="expression" dxfId="402" priority="14">
      <formula>AND(F19="その他(Others)",$F$84="")</formula>
    </cfRule>
    <cfRule type="expression" dxfId="401" priority="305">
      <formula>AND($F$19="既婚Married",$F$84="")</formula>
    </cfRule>
    <cfRule type="expression" dxfId="400" priority="392">
      <formula>AND(F19="",$F$84="")</formula>
    </cfRule>
  </conditionalFormatting>
  <conditionalFormatting sqref="F85">
    <cfRule type="expression" dxfId="399" priority="13">
      <formula>AND(F19="その他(Others)",$F$85="")</formula>
    </cfRule>
    <cfRule type="expression" dxfId="398" priority="304">
      <formula>AND(F19="",$F$85="")</formula>
    </cfRule>
    <cfRule type="expression" dxfId="397" priority="412">
      <formula>AND($F$19="既婚Married",$F$85="")</formula>
    </cfRule>
  </conditionalFormatting>
  <conditionalFormatting sqref="F86">
    <cfRule type="expression" dxfId="396" priority="12">
      <formula>AND($F$19="その他(Others)",$F$86="",$F$85="中国以外(Countries other than China)")</formula>
    </cfRule>
    <cfRule type="expression" dxfId="395" priority="198">
      <formula>AND(F19="既婚Married",$F$85="")</formula>
    </cfRule>
    <cfRule type="expression" dxfId="394" priority="391">
      <formula>AND($F$19="既婚Married",$F$86="",$F$85="中国以外(Countries other than China)")</formula>
    </cfRule>
  </conditionalFormatting>
  <conditionalFormatting sqref="F86:F87">
    <cfRule type="expression" dxfId="393" priority="339">
      <formula>$F$85="中国(China)"</formula>
    </cfRule>
  </conditionalFormatting>
  <conditionalFormatting sqref="F86:F89">
    <cfRule type="expression" dxfId="392" priority="411">
      <formula>$F$85=""</formula>
    </cfRule>
  </conditionalFormatting>
  <conditionalFormatting sqref="F87">
    <cfRule type="expression" dxfId="391" priority="11">
      <formula>AND($F$19="その他(Others)",$F$87="",$F$85="中国以外(Countries other than China)")</formula>
    </cfRule>
    <cfRule type="expression" dxfId="390" priority="302">
      <formula>AND(F19="既婚Married",$F$85="")</formula>
    </cfRule>
    <cfRule type="expression" dxfId="389" priority="409">
      <formula>AND($F$19="既婚Married",$F$87="",$F$85="中国以外(Countries other than China)")</formula>
    </cfRule>
  </conditionalFormatting>
  <conditionalFormatting sqref="F88">
    <cfRule type="expression" dxfId="388" priority="10">
      <formula>AND($F$19="その他(Others)",$F$88="",$F$85="中国(China)")</formula>
    </cfRule>
    <cfRule type="expression" dxfId="387" priority="200">
      <formula>AND($F$85="中国(China)",$F$88="")</formula>
    </cfRule>
    <cfRule type="expression" dxfId="386" priority="299">
      <formula>AND(F19="既婚Married",$F$85="")</formula>
    </cfRule>
    <cfRule type="expression" dxfId="385" priority="403">
      <formula>AND($F$19="既婚Married",$F$88="",$F$85="中国(China)")</formula>
    </cfRule>
  </conditionalFormatting>
  <conditionalFormatting sqref="F88:F89">
    <cfRule type="expression" dxfId="384" priority="390">
      <formula>$F$85="中国以外(Countries other than China)"</formula>
    </cfRule>
  </conditionalFormatting>
  <conditionalFormatting sqref="F89">
    <cfRule type="expression" dxfId="383" priority="9">
      <formula>AND($F$19="その他(Others)",$F$89="",$F$85="中国(China)")</formula>
    </cfRule>
    <cfRule type="expression" dxfId="382" priority="199">
      <formula>AND($F$85="中国(China)",$F$89="")</formula>
    </cfRule>
    <cfRule type="expression" dxfId="381" priority="239">
      <formula>AND(F19="既婚Married",$F$85="")</formula>
    </cfRule>
    <cfRule type="expression" dxfId="380" priority="298">
      <formula>AND($F$19="既婚Married",$F$89="",$F$85="中国(China)")</formula>
    </cfRule>
  </conditionalFormatting>
  <conditionalFormatting sqref="F90">
    <cfRule type="expression" dxfId="379" priority="1">
      <formula>AND($F$19="",$F$90="")</formula>
    </cfRule>
    <cfRule type="expression" dxfId="378" priority="8">
      <formula>AND($F$19="その他(Others)",$F$90="")</formula>
    </cfRule>
    <cfRule type="expression" dxfId="377" priority="303">
      <formula>AND($F$19="既婚Married",$F$90="")</formula>
    </cfRule>
  </conditionalFormatting>
  <conditionalFormatting sqref="F91">
    <cfRule type="expression" dxfId="376" priority="194">
      <formula>AND($F$90="いいえ(No)",$F$91="")</formula>
    </cfRule>
    <cfRule type="expression" dxfId="375" priority="195">
      <formula>$F$90="はい(申請者と同じ住所で登録します)_Yes, registering with applicant's address"</formula>
    </cfRule>
    <cfRule type="expression" dxfId="374" priority="196">
      <formula>$F$91=""</formula>
    </cfRule>
  </conditionalFormatting>
  <conditionalFormatting sqref="F92">
    <cfRule type="expression" dxfId="373" priority="546">
      <formula>F92=""</formula>
    </cfRule>
  </conditionalFormatting>
  <conditionalFormatting sqref="F93">
    <cfRule type="expression" dxfId="372" priority="274">
      <formula>AND($F$92="いいえ(No)",$F$93="")</formula>
    </cfRule>
    <cfRule type="expression" dxfId="371" priority="463">
      <formula>$F$92="はい(Yes)"</formula>
    </cfRule>
    <cfRule type="expression" dxfId="370" priority="479">
      <formula>$F$93=""</formula>
    </cfRule>
  </conditionalFormatting>
  <conditionalFormatting sqref="F94">
    <cfRule type="expression" dxfId="369" priority="273">
      <formula>AND($F$92="はい(Yes)",$F$94="")</formula>
    </cfRule>
    <cfRule type="expression" dxfId="368" priority="368">
      <formula>$F$94=""</formula>
    </cfRule>
  </conditionalFormatting>
  <conditionalFormatting sqref="F94:F104">
    <cfRule type="expression" dxfId="367" priority="190">
      <formula>$F$92="いいえ(No)"</formula>
    </cfRule>
  </conditionalFormatting>
  <conditionalFormatting sqref="F95">
    <cfRule type="expression" dxfId="366" priority="272">
      <formula>AND($F$92="はい(Yes)",$F$95="")</formula>
    </cfRule>
    <cfRule type="expression" dxfId="365" priority="478">
      <formula>$F$95=""</formula>
    </cfRule>
  </conditionalFormatting>
  <conditionalFormatting sqref="F96">
    <cfRule type="expression" dxfId="364" priority="271">
      <formula>AND($F$92="はい(Yes)",$F$96="")</formula>
    </cfRule>
    <cfRule type="expression" dxfId="363" priority="475">
      <formula>$F$96=""</formula>
    </cfRule>
  </conditionalFormatting>
  <conditionalFormatting sqref="F97">
    <cfRule type="expression" dxfId="362" priority="270">
      <formula>AND($F$92="はい(Yes)",$F$97="")</formula>
    </cfRule>
    <cfRule type="expression" dxfId="361" priority="473">
      <formula>$F$97=""</formula>
    </cfRule>
  </conditionalFormatting>
  <conditionalFormatting sqref="F98">
    <cfRule type="expression" dxfId="360" priority="269">
      <formula>AND($F$92="はい(Yes)",$F$98="")</formula>
    </cfRule>
    <cfRule type="expression" dxfId="359" priority="471">
      <formula>$F$98=""</formula>
    </cfRule>
  </conditionalFormatting>
  <conditionalFormatting sqref="F99">
    <cfRule type="expression" dxfId="358" priority="268">
      <formula>AND($F$92="はい(Yes)",$F$99="")</formula>
    </cfRule>
    <cfRule type="expression" dxfId="357" priority="470">
      <formula>$F$99=""</formula>
    </cfRule>
  </conditionalFormatting>
  <conditionalFormatting sqref="F100">
    <cfRule type="expression" dxfId="356" priority="192">
      <formula>F92=""</formula>
    </cfRule>
    <cfRule type="expression" dxfId="355" priority="350">
      <formula>F100=""</formula>
    </cfRule>
  </conditionalFormatting>
  <conditionalFormatting sqref="F101">
    <cfRule type="expression" dxfId="354" priority="188">
      <formula>AND($F$100="いいえ(No)",$F$101="")</formula>
    </cfRule>
    <cfRule type="expression" dxfId="353" priority="189">
      <formula>$F$100="はい(申請者と同じ住所で登録します)_Yes, registering with applicant's address"</formula>
    </cfRule>
    <cfRule type="expression" dxfId="352" priority="191">
      <formula>$F$101=""</formula>
    </cfRule>
  </conditionalFormatting>
  <conditionalFormatting sqref="F102">
    <cfRule type="expression" dxfId="351" priority="266">
      <formula>AND($F$92="はい(Yes)",$F$102="")</formula>
    </cfRule>
    <cfRule type="expression" dxfId="350" priority="388">
      <formula>$F$102=""</formula>
    </cfRule>
  </conditionalFormatting>
  <conditionalFormatting sqref="F103">
    <cfRule type="expression" dxfId="349" priority="210">
      <formula>AND($F$92="はい(Yes)",$F$102="はい(Yes)",$F$103="")</formula>
    </cfRule>
    <cfRule type="expression" dxfId="348" priority="352">
      <formula>$F$103=""</formula>
    </cfRule>
  </conditionalFormatting>
  <conditionalFormatting sqref="F103:F104">
    <cfRule type="expression" dxfId="347" priority="265">
      <formula>$F$102="いいえ(No)"</formula>
    </cfRule>
  </conditionalFormatting>
  <conditionalFormatting sqref="F104">
    <cfRule type="expression" dxfId="346" priority="209" stopIfTrue="1">
      <formula>AND($F$92="はい(Yes)",$F$102="はい(Yes)",$F$103="停留_Temporarystay",$F$104="")</formula>
    </cfRule>
    <cfRule type="expression" dxfId="345" priority="225">
      <formula>OR($F$103="中国国民(Chinese citizen)",$F$103="永住居留(Permanent residence)",)</formula>
    </cfRule>
    <cfRule type="expression" dxfId="344" priority="227" stopIfTrue="1">
      <formula>AND($F$92="はい(Yes)",$F$102="はい(Yes)",$F$103="居留_Residence",$F$104="")</formula>
    </cfRule>
    <cfRule type="expression" dxfId="343" priority="369">
      <formula>$F$104=""</formula>
    </cfRule>
  </conditionalFormatting>
  <conditionalFormatting sqref="F105">
    <cfRule type="expression" dxfId="342" priority="366">
      <formula>F105=""</formula>
    </cfRule>
  </conditionalFormatting>
  <conditionalFormatting sqref="F106">
    <cfRule type="expression" dxfId="341" priority="232">
      <formula>AND($F$105="いいえ(No)",$F$106="")</formula>
    </cfRule>
    <cfRule type="expression" dxfId="340" priority="233">
      <formula>$F$105="はい(Yes)"</formula>
    </cfRule>
    <cfRule type="expression" dxfId="339" priority="234">
      <formula>$F$106=""</formula>
    </cfRule>
  </conditionalFormatting>
  <conditionalFormatting sqref="F107">
    <cfRule type="expression" dxfId="338" priority="296">
      <formula>AND($F$105="はい(Yes)",$F$107="")</formula>
    </cfRule>
    <cfRule type="expression" dxfId="337" priority="364">
      <formula>$F$107=""</formula>
    </cfRule>
  </conditionalFormatting>
  <conditionalFormatting sqref="F107:F117">
    <cfRule type="expression" dxfId="336" priority="185">
      <formula>$F$105="いいえ(No)"</formula>
    </cfRule>
  </conditionalFormatting>
  <conditionalFormatting sqref="F108">
    <cfRule type="expression" dxfId="335" priority="295">
      <formula>AND($F$105="はい(Yes)",$F$108="")</formula>
    </cfRule>
    <cfRule type="expression" dxfId="334" priority="355">
      <formula>$F$108=""</formula>
    </cfRule>
  </conditionalFormatting>
  <conditionalFormatting sqref="F109">
    <cfRule type="expression" dxfId="333" priority="294">
      <formula>AND($F$105="はい(Yes)",$F$109="")</formula>
    </cfRule>
    <cfRule type="expression" dxfId="332" priority="363">
      <formula>$F$109=""</formula>
    </cfRule>
  </conditionalFormatting>
  <conditionalFormatting sqref="F110">
    <cfRule type="expression" dxfId="331" priority="293">
      <formula>AND($F$105="はい(Yes)",$F$110="")</formula>
    </cfRule>
    <cfRule type="expression" dxfId="330" priority="362">
      <formula>$F$110=""</formula>
    </cfRule>
  </conditionalFormatting>
  <conditionalFormatting sqref="F111">
    <cfRule type="expression" dxfId="329" priority="292">
      <formula>AND($F$105="はい(Yes)",$F$111="")</formula>
    </cfRule>
    <cfRule type="expression" dxfId="328" priority="361">
      <formula>$F$111=""</formula>
    </cfRule>
  </conditionalFormatting>
  <conditionalFormatting sqref="F112">
    <cfRule type="expression" dxfId="327" priority="291">
      <formula>AND($F$105="はい(Yes)",$F$112="")</formula>
    </cfRule>
    <cfRule type="expression" dxfId="326" priority="360">
      <formula>$F$112=""</formula>
    </cfRule>
  </conditionalFormatting>
  <conditionalFormatting sqref="F113">
    <cfRule type="expression" dxfId="325" priority="187">
      <formula>F105=""</formula>
    </cfRule>
    <cfRule type="expression" dxfId="324" priority="264">
      <formula>F113=""</formula>
    </cfRule>
  </conditionalFormatting>
  <conditionalFormatting sqref="F114">
    <cfRule type="expression" dxfId="323" priority="183">
      <formula>AND($F$113="いいえ(No)",$F$114="")</formula>
    </cfRule>
    <cfRule type="expression" dxfId="322" priority="184">
      <formula>$F$113="はい(申請者と同じ住所で登録します)_Yes, registering with applicant's address"</formula>
    </cfRule>
    <cfRule type="expression" dxfId="321" priority="186">
      <formula>$F$114=""</formula>
    </cfRule>
  </conditionalFormatting>
  <conditionalFormatting sqref="F115:F116">
    <cfRule type="expression" dxfId="320" priority="288">
      <formula>AND($F$105="はい(Yes)",$F$115="はい(Yes)",$F$116="")</formula>
    </cfRule>
    <cfRule type="expression" dxfId="319" priority="356">
      <formula>$F$115=""</formula>
    </cfRule>
  </conditionalFormatting>
  <conditionalFormatting sqref="F116:F117">
    <cfRule type="expression" dxfId="318" priority="205">
      <formula>$F$115="いいえ(No)"</formula>
    </cfRule>
  </conditionalFormatting>
  <conditionalFormatting sqref="F117">
    <cfRule type="expression" dxfId="317" priority="202" stopIfTrue="1">
      <formula>AND($F$105="はい(Yes)",$F$115="はい(Yes)",$F$116="停留_Temporarystay",$F$117="")</formula>
    </cfRule>
    <cfRule type="expression" dxfId="316" priority="203">
      <formula>OR($F$116="中国国民(Chinese citizen)",$F$116="永住居留(Permanent residence)")</formula>
    </cfRule>
    <cfRule type="expression" dxfId="315" priority="204" stopIfTrue="1">
      <formula>AND($F$105="はい(Yes)",$F$115="はい(Yes)",$F$116="居留_Residence",$F$117="")</formula>
    </cfRule>
    <cfRule type="expression" dxfId="314" priority="207">
      <formula>$F$117=""</formula>
    </cfRule>
  </conditionalFormatting>
  <conditionalFormatting sqref="F118:F122">
    <cfRule type="expression" dxfId="313" priority="544">
      <formula>F118=""</formula>
    </cfRule>
  </conditionalFormatting>
  <conditionalFormatting sqref="F119">
    <cfRule type="expression" dxfId="312" priority="287">
      <formula>$F$118=""</formula>
    </cfRule>
    <cfRule type="expression" dxfId="311" priority="348">
      <formula>$F$118="いいえ(No)"</formula>
    </cfRule>
  </conditionalFormatting>
  <conditionalFormatting sqref="F120">
    <cfRule type="expression" dxfId="310" priority="541">
      <formula>#REF!=""</formula>
    </cfRule>
  </conditionalFormatting>
  <conditionalFormatting sqref="F121">
    <cfRule type="expression" dxfId="309" priority="286">
      <formula>$F$120=""</formula>
    </cfRule>
    <cfRule type="expression" dxfId="308" priority="347">
      <formula>$F$120="いいえ(No)"</formula>
    </cfRule>
  </conditionalFormatting>
  <conditionalFormatting sqref="F123">
    <cfRule type="expression" dxfId="307" priority="50">
      <formula>AND($F$122="",$F$122="")</formula>
    </cfRule>
    <cfRule type="expression" dxfId="306" priority="108">
      <formula>AND($F$122&lt;&gt;"短期赴任家族訪問(S2)Family member of foreigner(s) staying or residence in China or person who needs to come to China for personal matters (no more than 180 days)",$F$123="")</formula>
    </cfRule>
    <cfRule type="expression" dxfId="305" priority="109">
      <formula>AND($F$122&lt;&gt;"長期赴任家族訪問(S1)Family member of foreigner(s) staying or residence in China or person who needs to come to China for personal matters (more than 180 days)",$F$123="")</formula>
    </cfRule>
    <cfRule type="expression" dxfId="304" priority="116">
      <formula>AND(F122="",$F$123="")</formula>
    </cfRule>
  </conditionalFormatting>
  <conditionalFormatting sqref="F123:F125">
    <cfRule type="expression" dxfId="303" priority="35">
      <formula>COUNTIF($F$122,"*高度外国人材(R)*")</formula>
    </cfRule>
    <cfRule type="expression" dxfId="302" priority="36">
      <formula>COUNTIF($F$122,"*永住(D)*")</formula>
    </cfRule>
    <cfRule type="expression" dxfId="301" priority="37">
      <formula>COUNTIF($F$122,"*トランジット(G)*")</formula>
    </cfRule>
    <cfRule type="expression" dxfId="300" priority="38">
      <formula>COUNTIF($F$122,"*乗務員(C)*")</formula>
    </cfRule>
    <cfRule type="expression" dxfId="299" priority="39">
      <formula>COUNTIF($F$122,"*短期滞在報道記者(J2)*")</formula>
    </cfRule>
    <cfRule type="expression" dxfId="298" priority="40">
      <formula>COUNTIF($F$122,"*長期滞在報道記者(J1)*")</formula>
    </cfRule>
    <cfRule type="expression" dxfId="297" priority="41">
      <formula>COUNTIF($F$122,"*短期留学（180日以内）(X2)*")</formula>
    </cfRule>
    <cfRule type="expression" dxfId="296" priority="42">
      <formula>COUNTIF($F$122,"*長期留学（180日以上）(X1)*")</formula>
    </cfRule>
    <cfRule type="expression" dxfId="295" priority="43">
      <formula>COUNTIF($F$122,"*就労(Z)*")</formula>
    </cfRule>
    <cfRule type="expression" dxfId="294" priority="44">
      <formula>COUNTIF($F$122,"*短期中国親族訪問(Q2)*")</formula>
    </cfRule>
    <cfRule type="expression" dxfId="293" priority="45">
      <formula>COUNTIF($F$122,"*長期中国親族訪問(Q1)*")</formula>
    </cfRule>
    <cfRule type="expression" dxfId="292" priority="46">
      <formula>COUNTIF($F$122,"*交流訪問(F)*")</formula>
    </cfRule>
    <cfRule type="expression" dxfId="291" priority="47">
      <formula>COUNTIF($F$122,"*商業貿易(M)*")</formula>
    </cfRule>
    <cfRule type="expression" dxfId="290" priority="48">
      <formula>COUNTIF($F$122,"*観光(L)*")</formula>
    </cfRule>
  </conditionalFormatting>
  <conditionalFormatting sqref="F124">
    <cfRule type="expression" dxfId="289" priority="53">
      <formula>AND($F$122&lt;&gt;"長期赴任家族訪問(S1)Family member of foreigner(s) staying or residence in China or person who needs to come to China for personal matters (more than 180 days)",$F$124="")</formula>
    </cfRule>
    <cfRule type="expression" dxfId="288" priority="54">
      <formula>AND($F$122&lt;&gt;"短期赴任家族訪問(S2)Family member of foreigner(s) staying or residence in China or person who needs to come to China for personal matters (no more than 180 days)",$F$124="")</formula>
    </cfRule>
    <cfRule type="expression" dxfId="287" priority="56">
      <formula>$F$122="短期赴任家族訪問(S2)Family member of foreigner(s) staying or residence in China or person who needs to come to China for personal matters (no more than 180 days)"</formula>
    </cfRule>
    <cfRule type="expression" dxfId="286" priority="115">
      <formula>AND(F122="",$F$124="")</formula>
    </cfRule>
  </conditionalFormatting>
  <conditionalFormatting sqref="F125">
    <cfRule type="expression" dxfId="285" priority="51">
      <formula>AND($F$122&lt;&gt;"長期赴任家族訪問(S1)Family member of foreigner(s) staying or residence in China or person who needs to come to China for personal matters (more than 180 days)",$F$125="")</formula>
    </cfRule>
    <cfRule type="expression" dxfId="284" priority="52">
      <formula>AND($F$122&lt;&gt;"短期赴任家族訪問(S2)Family member of foreigner(s) staying or residence in China or person who needs to come to China for personal matters (no more than 180 days)",$F$125="")</formula>
    </cfRule>
    <cfRule type="expression" dxfId="283" priority="113">
      <formula>AND(F122="",$F$125="")</formula>
    </cfRule>
  </conditionalFormatting>
  <conditionalFormatting sqref="F158">
    <cfRule type="expression" dxfId="282" priority="3">
      <formula>$F$158=""</formula>
    </cfRule>
  </conditionalFormatting>
  <conditionalFormatting sqref="F165">
    <cfRule type="expression" dxfId="281" priority="5">
      <formula>$F$165=""</formula>
    </cfRule>
  </conditionalFormatting>
  <conditionalFormatting sqref="F171">
    <cfRule type="expression" dxfId="280" priority="262">
      <formula>AND($F$170="はい(Yes)",$F$171="")</formula>
    </cfRule>
    <cfRule type="expression" dxfId="279" priority="453">
      <formula>$F$170=""</formula>
    </cfRule>
  </conditionalFormatting>
  <conditionalFormatting sqref="F171:F176">
    <cfRule type="expression" dxfId="278" priority="448">
      <formula>$F$170="いいえ(No)"</formula>
    </cfRule>
  </conditionalFormatting>
  <conditionalFormatting sqref="F172">
    <cfRule type="expression" dxfId="277" priority="261">
      <formula>AND($F$170="はい(Yes)",$F$172="")</formula>
    </cfRule>
    <cfRule type="expression" dxfId="276" priority="346">
      <formula>$F$170=""</formula>
    </cfRule>
  </conditionalFormatting>
  <conditionalFormatting sqref="F173">
    <cfRule type="expression" dxfId="275" priority="260">
      <formula>AND($F$170="はい(Yes)",$F$173="")</formula>
    </cfRule>
    <cfRule type="expression" dxfId="274" priority="451">
      <formula>$F$173=""</formula>
    </cfRule>
  </conditionalFormatting>
  <conditionalFormatting sqref="F174">
    <cfRule type="expression" dxfId="273" priority="259">
      <formula>AND($F$170="はい(Yes)",$F$174="")</formula>
    </cfRule>
    <cfRule type="expression" dxfId="272" priority="452">
      <formula>$F$174=""</formula>
    </cfRule>
  </conditionalFormatting>
  <conditionalFormatting sqref="F175">
    <cfRule type="expression" dxfId="271" priority="258">
      <formula>AND($F$170="はい(Yes)",$F$175="")</formula>
    </cfRule>
    <cfRule type="expression" dxfId="270" priority="450">
      <formula>$F$175=""</formula>
    </cfRule>
  </conditionalFormatting>
  <conditionalFormatting sqref="F176">
    <cfRule type="expression" dxfId="269" priority="257">
      <formula>AND($F$170="はい(Yes)",$F$176="")</formula>
    </cfRule>
    <cfRule type="expression" dxfId="268" priority="449">
      <formula>$F$176=""</formula>
    </cfRule>
  </conditionalFormatting>
  <conditionalFormatting sqref="F179">
    <cfRule type="expression" dxfId="267" priority="164">
      <formula>AND($F$178="はい(Yes)",$F$179="")</formula>
    </cfRule>
    <cfRule type="expression" dxfId="266" priority="429">
      <formula>$F$179=""</formula>
    </cfRule>
  </conditionalFormatting>
  <conditionalFormatting sqref="F179:F193">
    <cfRule type="expression" dxfId="265" priority="165">
      <formula>$F$178="いいえ(No)"</formula>
    </cfRule>
  </conditionalFormatting>
  <conditionalFormatting sqref="F180">
    <cfRule type="expression" dxfId="264" priority="253">
      <formula>AND($F$178="はい(Yes)",$F$180="")</formula>
    </cfRule>
    <cfRule type="expression" dxfId="263" priority="446">
      <formula>$F$180=""</formula>
    </cfRule>
  </conditionalFormatting>
  <conditionalFormatting sqref="F181">
    <cfRule type="expression" dxfId="262" priority="252">
      <formula>AND($F$178="はい(Yes)",$F$181="")</formula>
    </cfRule>
    <cfRule type="expression" dxfId="261" priority="445">
      <formula>$F$181=""</formula>
    </cfRule>
  </conditionalFormatting>
  <conditionalFormatting sqref="F182">
    <cfRule type="expression" dxfId="260" priority="251">
      <formula>AND($F$178="はい(Yes)",$F$182="")</formula>
    </cfRule>
    <cfRule type="expression" dxfId="259" priority="444">
      <formula>$F$182=""</formula>
    </cfRule>
  </conditionalFormatting>
  <conditionalFormatting sqref="F183">
    <cfRule type="expression" dxfId="258" priority="250">
      <formula>AND($F$178="はい(Yes)",$F$183="")</formula>
    </cfRule>
    <cfRule type="expression" dxfId="257" priority="443">
      <formula>$F$183=""</formula>
    </cfRule>
  </conditionalFormatting>
  <conditionalFormatting sqref="F184">
    <cfRule type="expression" dxfId="256" priority="249">
      <formula>AND($F$178="はい(Yes)",$F$184="")</formula>
    </cfRule>
    <cfRule type="expression" dxfId="255" priority="442">
      <formula>$F$184=""</formula>
    </cfRule>
  </conditionalFormatting>
  <conditionalFormatting sqref="F185">
    <cfRule type="expression" dxfId="254" priority="248">
      <formula>AND($F$178="はい(Yes)",$F$185="")</formula>
    </cfRule>
    <cfRule type="expression" dxfId="253" priority="441">
      <formula>$F$185=""</formula>
    </cfRule>
  </conditionalFormatting>
  <conditionalFormatting sqref="F186">
    <cfRule type="expression" dxfId="252" priority="247">
      <formula>AND($F$178="はい(Yes)",$F$186="")</formula>
    </cfRule>
    <cfRule type="expression" dxfId="251" priority="440">
      <formula>$F$186=""</formula>
    </cfRule>
  </conditionalFormatting>
  <conditionalFormatting sqref="F187">
    <cfRule type="expression" dxfId="250" priority="246">
      <formula>AND($F$178="はい(Yes)",$F$186="はい(Yes)",$F$187="")</formula>
    </cfRule>
    <cfRule type="expression" dxfId="249" priority="438">
      <formula>$F$187=""</formula>
    </cfRule>
  </conditionalFormatting>
  <conditionalFormatting sqref="F187:F191">
    <cfRule type="expression" dxfId="248" priority="345">
      <formula>$F$186="いいえ(No)"</formula>
    </cfRule>
  </conditionalFormatting>
  <conditionalFormatting sqref="F188">
    <cfRule type="expression" dxfId="247" priority="245">
      <formula>AND($F$178="はい(Yes)",$F$186="はい(Yes)",$F$188="")</formula>
    </cfRule>
    <cfRule type="expression" dxfId="246" priority="437">
      <formula>$F$188=""</formula>
    </cfRule>
  </conditionalFormatting>
  <conditionalFormatting sqref="F189">
    <cfRule type="expression" dxfId="245" priority="244">
      <formula>AND($F$178="はい(Yes)",$F$186="はい(Yes)",$F$189="")</formula>
    </cfRule>
    <cfRule type="expression" dxfId="244" priority="436">
      <formula>$F$189=""</formula>
    </cfRule>
  </conditionalFormatting>
  <conditionalFormatting sqref="F190">
    <cfRule type="expression" dxfId="243" priority="243">
      <formula>AND($F$178="はい(Yes)",$F$186="はい(Yes)",$F$190="")</formula>
    </cfRule>
    <cfRule type="expression" dxfId="242" priority="435">
      <formula>$F$190=""</formula>
    </cfRule>
  </conditionalFormatting>
  <conditionalFormatting sqref="F191">
    <cfRule type="expression" dxfId="241" priority="242">
      <formula>AND($F$178="はい(Yes)",$F$186="はい(Yes)",$F$191="")</formula>
    </cfRule>
    <cfRule type="expression" dxfId="240" priority="434">
      <formula>$F$191=""</formula>
    </cfRule>
  </conditionalFormatting>
  <conditionalFormatting sqref="F192">
    <cfRule type="expression" dxfId="239" priority="241">
      <formula>AND($F$178="はい(Yes)",$F$192="")</formula>
    </cfRule>
    <cfRule type="expression" dxfId="238" priority="433">
      <formula>$F$192=""</formula>
    </cfRule>
  </conditionalFormatting>
  <conditionalFormatting sqref="F193">
    <cfRule type="expression" dxfId="237" priority="240">
      <formula>AND($F$192="はい(Yes)",$F$193="")</formula>
    </cfRule>
    <cfRule type="expression" dxfId="236" priority="344">
      <formula>$F$192="いいえ(No)"</formula>
    </cfRule>
    <cfRule type="expression" dxfId="235" priority="432">
      <formula>$F$193=""</formula>
    </cfRule>
  </conditionalFormatting>
  <conditionalFormatting sqref="F195">
    <cfRule type="expression" dxfId="234" priority="256">
      <formula>AND($F$194="はい(Yes)",$F$195="")</formula>
    </cfRule>
    <cfRule type="expression" dxfId="233" priority="431">
      <formula>$F$195=""</formula>
    </cfRule>
  </conditionalFormatting>
  <conditionalFormatting sqref="F195:F197">
    <cfRule type="expression" dxfId="232" priority="341">
      <formula>$F$194="いいえ(No)"</formula>
    </cfRule>
  </conditionalFormatting>
  <conditionalFormatting sqref="F196">
    <cfRule type="expression" dxfId="231" priority="255">
      <formula>AND($F$194="はい(Yes)",$F$196="")</formula>
    </cfRule>
    <cfRule type="expression" dxfId="230" priority="430">
      <formula>$F$196=""</formula>
    </cfRule>
  </conditionalFormatting>
  <conditionalFormatting sqref="F197">
    <cfRule type="expression" dxfId="229" priority="254">
      <formula>AND($F$194="はい(Yes)",$F$197="")</formula>
    </cfRule>
    <cfRule type="expression" dxfId="228" priority="342">
      <formula>$F$197=""</formula>
    </cfRule>
  </conditionalFormatting>
  <conditionalFormatting sqref="F198:F200">
    <cfRule type="expression" dxfId="227" priority="516">
      <formula>F198=""</formula>
    </cfRule>
  </conditionalFormatting>
  <conditionalFormatting sqref="F199">
    <cfRule type="expression" dxfId="226" priority="285">
      <formula>$F$198=""</formula>
    </cfRule>
    <cfRule type="expression" dxfId="225" priority="343">
      <formula>$F$198="いいえ(No)"</formula>
    </cfRule>
  </conditionalFormatting>
  <conditionalFormatting sqref="F201">
    <cfRule type="expression" dxfId="224" priority="155">
      <formula>AND($F$200="はい、下に詳細をご記入ください(If yes, please specify)",$F$201="")</formula>
    </cfRule>
    <cfRule type="expression" dxfId="223" priority="156">
      <formula>$F$200="いいえ(No)"</formula>
    </cfRule>
    <cfRule type="expression" dxfId="222" priority="157">
      <formula>$F$201=""</formula>
    </cfRule>
  </conditionalFormatting>
  <conditionalFormatting sqref="F203">
    <cfRule type="expression" dxfId="221" priority="105">
      <formula>AND($F$202="はい、下に詳細をご記入ください(If yes, please specify)",$F$203="")</formula>
    </cfRule>
    <cfRule type="expression" dxfId="220" priority="106">
      <formula>$F$202="いいえ(No)"</formula>
    </cfRule>
    <cfRule type="expression" dxfId="219" priority="107">
      <formula>$F$203=""</formula>
    </cfRule>
  </conditionalFormatting>
  <conditionalFormatting sqref="F205">
    <cfRule type="expression" dxfId="218" priority="102">
      <formula>AND($F$204="はい、下に詳細をご記入ください(If yes, please specify)",$F$205="")</formula>
    </cfRule>
    <cfRule type="expression" dxfId="217" priority="103">
      <formula>$F$204="いいえ(No)"</formula>
    </cfRule>
    <cfRule type="expression" dxfId="216" priority="104">
      <formula>$F$205=""</formula>
    </cfRule>
  </conditionalFormatting>
  <conditionalFormatting sqref="F207">
    <cfRule type="expression" dxfId="215" priority="99">
      <formula>AND($F$206="はい、下に詳細をご記入ください(If yes, please specify)",$F$207="")</formula>
    </cfRule>
    <cfRule type="expression" dxfId="214" priority="100">
      <formula>$F$206="いいえ(No)"</formula>
    </cfRule>
    <cfRule type="expression" dxfId="213" priority="101">
      <formula>$F$207=""</formula>
    </cfRule>
  </conditionalFormatting>
  <conditionalFormatting sqref="F209">
    <cfRule type="expression" dxfId="212" priority="96">
      <formula>AND($F$208="はい、下に詳細をご記入ください(If yes, please specify)",$F$209="")</formula>
    </cfRule>
    <cfRule type="expression" dxfId="211" priority="97">
      <formula>$F$208="いいえ(No)"</formula>
    </cfRule>
    <cfRule type="expression" dxfId="210" priority="98">
      <formula>$F$209=""</formula>
    </cfRule>
  </conditionalFormatting>
  <conditionalFormatting sqref="F211">
    <cfRule type="expression" dxfId="209" priority="93">
      <formula>AND($F$210="はい、下に詳細をご記入ください(If yes, please specify)",$F$211="")</formula>
    </cfRule>
    <cfRule type="expression" dxfId="208" priority="94">
      <formula>$F$210="いいえ(No)"</formula>
    </cfRule>
    <cfRule type="expression" dxfId="207" priority="95">
      <formula>$F$211=""</formula>
    </cfRule>
  </conditionalFormatting>
  <conditionalFormatting sqref="F213">
    <cfRule type="expression" dxfId="206" priority="90">
      <formula>AND($F$212="はい、下に詳細をご記入ください(If yes, please specify)",$F$213="")</formula>
    </cfRule>
    <cfRule type="expression" dxfId="205" priority="91">
      <formula>$F$212="いいえ(No)"</formula>
    </cfRule>
    <cfRule type="expression" dxfId="204" priority="92">
      <formula>$F$213=""</formula>
    </cfRule>
  </conditionalFormatting>
  <conditionalFormatting sqref="F215">
    <cfRule type="expression" dxfId="203" priority="74">
      <formula>AND($F$214="はい、下に詳細をご記入ください(If yes, please specify)",$F$215="")</formula>
    </cfRule>
    <cfRule type="expression" dxfId="202" priority="88">
      <formula>$F$214="いいえ(No)"</formula>
    </cfRule>
    <cfRule type="expression" dxfId="201" priority="89">
      <formula>$F$215=""</formula>
    </cfRule>
  </conditionalFormatting>
  <conditionalFormatting sqref="F217">
    <cfRule type="expression" dxfId="200" priority="76">
      <formula>AND($F$216="はい、下に詳細をご記入ください(If yes, please specify)",$F$217="")</formula>
    </cfRule>
    <cfRule type="expression" dxfId="199" priority="85">
      <formula>$F$216="いいえ(No)"</formula>
    </cfRule>
    <cfRule type="expression" dxfId="198" priority="86">
      <formula>$F$217=""</formula>
    </cfRule>
  </conditionalFormatting>
  <conditionalFormatting sqref="F219">
    <cfRule type="expression" dxfId="197" priority="81">
      <formula>AND($F$218="はい、下に詳細をご記入ください(If yes, please specify)",$F$219="")</formula>
    </cfRule>
    <cfRule type="expression" dxfId="196" priority="82">
      <formula>$F$218="いいえ(No)"</formula>
    </cfRule>
    <cfRule type="expression" dxfId="195" priority="83">
      <formula>$F$219=""</formula>
    </cfRule>
  </conditionalFormatting>
  <conditionalFormatting sqref="F221">
    <cfRule type="expression" dxfId="194" priority="78">
      <formula>AND($F$220="はい、下に詳細をご記入ください(If yes, please specify)",$F$221="")</formula>
    </cfRule>
    <cfRule type="expression" dxfId="193" priority="79">
      <formula>$F$220="いいえ(No)"</formula>
    </cfRule>
    <cfRule type="expression" dxfId="192" priority="80">
      <formula>$F$221=""</formula>
    </cfRule>
  </conditionalFormatting>
  <conditionalFormatting sqref="F223">
    <cfRule type="expression" dxfId="191" priority="208">
      <formula>AND($F$222="はい、下に詳細をご記入ください(If yes, please specify)",$F$223="")</formula>
    </cfRule>
    <cfRule type="expression" dxfId="190" priority="236">
      <formula>$F$222="いいえ(No)"</formula>
    </cfRule>
    <cfRule type="expression" dxfId="189" priority="237">
      <formula>$F$223=""</formula>
    </cfRule>
  </conditionalFormatting>
  <conditionalFormatting sqref="H1">
    <cfRule type="duplicateValues" dxfId="188" priority="338"/>
  </conditionalFormatting>
  <conditionalFormatting sqref="H1:H1048576">
    <cfRule type="duplicateValues" dxfId="187" priority="6"/>
    <cfRule type="duplicateValues" dxfId="186" priority="7"/>
    <cfRule type="duplicateValues" dxfId="185" priority="22"/>
  </conditionalFormatting>
  <dataValidations xWindow="937" yWindow="586" count="77">
    <dataValidation imeMode="halfAlpha" allowBlank="1" showInputMessage="1" showErrorMessage="1" promptTitle="補足" prompt="【良い例】_x000a_8012345678_x000a_312345678_x000a__x000a__x000a_【ダメな例】_x000a_08012345678_x000a_080-1234-5678_x000a_0312345678_x000a_03-1234-5678_x000a_" sqref="F164" xr:uid="{824B7812-4181-499A-B4A4-89B587AF7A58}"/>
    <dataValidation imeMode="halfAlpha" allowBlank="1" showInputMessage="1" showErrorMessage="1" promptTitle="補足" prompt="【良い例】_x000a_1244497750_x000a__x000a_【ダメな例】_x000a_01244497750_x000a_1-244-497750_x000a_" sqref="F154" xr:uid="{8B6E0DF6-C2F3-4B35-ADCD-0B072455F05E}"/>
    <dataValidation imeMode="halfAlpha" allowBlank="1" showInputMessage="1" showErrorMessage="1" promptTitle="補足" prompt="【良い例】_x000a_312345678_x000a__x000a_【ダメな例】_x000a_0312345678_x000a_03-1234-5678_x000a__x000a_" sqref="F62 F57" xr:uid="{6C443C43-8880-45C9-8A84-4D4BFC5A2554}"/>
    <dataValidation imeMode="halfAlpha" allowBlank="1" showInputMessage="1" showErrorMessage="1" promptTitle="補足" prompt="【良い例】_x000a_312345678_x000a__x000a_【ダメな例】_x000a_0312345678_x000a_03-1234-5678" sqref="F75" xr:uid="{A7DEEBAA-66B7-458B-9979-7B15E1EC60E1}"/>
    <dataValidation imeMode="halfAlpha" allowBlank="1" showInputMessage="1" showErrorMessage="1" promptTitle="補足" prompt="【良い例】_x000a_09012345678_x000a__x000a_【ダメな例】_x000a_9012345678_x000a_090-1234-5678" sqref="F73" xr:uid="{895B3CD1-892C-405C-9606-C515A39ECBDC}"/>
    <dataValidation imeMode="halfAlpha" allowBlank="1" showInputMessage="1" showErrorMessage="1" promptTitle="補足" prompt="【良い例】_x000a_1350061_x000a__x000a_【ダメな例】_x000a_135-0061" sqref="F71" xr:uid="{F4D189FD-0963-498F-95BC-B595553713A8}"/>
    <dataValidation type="list" allowBlank="1" showInputMessage="1" showErrorMessage="1" sqref="F190 F29" xr:uid="{C84317AF-9B55-40E0-82D6-CDBE03967095}">
      <formula1>INDIRECT("国名7")</formula1>
    </dataValidation>
    <dataValidation type="custom" allowBlank="1" showInputMessage="1" showErrorMessage="1" sqref="D133 D148 D94:E95 D107:E108 D167" xr:uid="{705E3182-C319-4203-9030-6F1D5250547A}">
      <formula1>LENB(D94)=LEN(D94)</formula1>
    </dataValidation>
    <dataValidation type="list" allowBlank="1" showInputMessage="1" showErrorMessage="1" sqref="E180 E149:E150 F170 F118 F23 F198 F28 E122 F63 F120 F177 E134:E137 F115 F102" xr:uid="{2B286526-3F64-48B5-A99A-DCB44342185A}">
      <formula1>INDIRECT("回答")</formula1>
    </dataValidation>
    <dataValidation type="list" allowBlank="1" showInputMessage="1" showErrorMessage="1" sqref="F19" xr:uid="{216A5616-7399-46A9-9229-BD42010F1398}">
      <formula1>INDIRECT("婚姻状況")</formula1>
    </dataValidation>
    <dataValidation type="list" allowBlank="1" showInputMessage="1" showErrorMessage="1" sqref="F11 F173" xr:uid="{5EB5A3EE-977B-4EF8-AC27-0413FCA36BE5}">
      <formula1>INDIRECT("性別")</formula1>
    </dataValidation>
    <dataValidation type="list" allowBlank="1" showInputMessage="1" showErrorMessage="1" sqref="F2" xr:uid="{5DACC454-D54F-4951-8434-AD94C5111F7B}">
      <formula1>INDIRECT("個人情報同意")</formula1>
    </dataValidation>
    <dataValidation type="list" allowBlank="1" showInputMessage="1" showErrorMessage="1" sqref="F61 F56 F74 F163 F153" xr:uid="{DE3E90AA-022B-437E-85A3-798A4DAFD000}">
      <formula1>INDIRECT("国番号")</formula1>
    </dataValidation>
    <dataValidation imeMode="halfAlpha" allowBlank="1" showInputMessage="1" showErrorMessage="1" promptTitle="入力条件" prompt="英字で記入ください。" sqref="F60 F40 F81 F14:F15 F65 F67 F69:F70 F20 F76:F78 F4:F6 F87 F58 F45" xr:uid="{68112A5D-3B3A-4A77-A209-DC241EF3831B}"/>
    <dataValidation type="list" allowBlank="1" showInputMessage="1" showErrorMessage="1" sqref="F66" xr:uid="{C4AA2CE6-9D94-440C-AD61-B5B4A6B92684}">
      <formula1>INDIRECT("最終学歴")</formula1>
    </dataValidation>
    <dataValidation imeMode="halfAlpha" allowBlank="1" showInputMessage="1" showErrorMessage="1" promptTitle="補足" prompt="M業務ビザ申請の場合、勤務先の日本の会社情報記入ください。_x000a_S家族訪問ビザ申請の場合、中国赴任者（招聘者）の情報を記入ください。" sqref="F166" xr:uid="{252A20A6-0531-4C8D-AA74-86C06FF3B65A}"/>
    <dataValidation type="list" errorStyle="warning" allowBlank="1" showInputMessage="1" showErrorMessage="1" promptTitle="補足" prompt="e-visa/visa on arrival含むすべての査証が該当します。" sqref="F194" xr:uid="{C12C931B-9033-4CD6-9DC6-B879E183722B}">
      <formula1>INDIRECT("回答")</formula1>
    </dataValidation>
    <dataValidation imeMode="halfAlpha" allowBlank="1" showInputMessage="1" showErrorMessage="1" sqref="F161 F213 F34:F36 F171:F172 F209 F155 F193 F25:F27 F38 F211 F181 F221 F165 F219 F217 F215 F201 F203 F205 F207" xr:uid="{CEF737CE-3454-4404-A6B1-B4A5F2546513}"/>
    <dataValidation type="list" allowBlank="1" showInputMessage="1" showErrorMessage="1" promptTitle="補足" prompt="「個人情報の取り扱いについて」シート内、_x000a_管轄についてをご確認ください。" sqref="F3" xr:uid="{D0708716-36E1-449D-9C31-06225A304718}">
      <formula1>INDIRECT("申請場所")</formula1>
    </dataValidation>
    <dataValidation type="list" allowBlank="1" showInputMessage="1" showErrorMessage="1" promptTitle="補足" prompt="普通申請＝申請日を含め４営業日目に受領_x000a_加急申請＝申請日を含め３営業日目に受領" sqref="F129" xr:uid="{98CCAB7B-9B67-406A-AE47-AD62A91EC14E}">
      <formula1>INDIRECT("申請タイプ")</formula1>
    </dataValidation>
    <dataValidation type="list" allowBlank="1" showInputMessage="1" showErrorMessage="1" sqref="F53" xr:uid="{6A3B43B3-3823-42E9-AEDD-731C9B580CF5}">
      <formula1>INDIRECT("業種")</formula1>
    </dataValidation>
    <dataValidation type="list" allowBlank="1" showInputMessage="1" showErrorMessage="1" sqref="F37" xr:uid="{AA42D41F-2F73-4ABC-8A94-8F3FC67ED180}">
      <formula1>INDIRECT("パスポート種別")</formula1>
    </dataValidation>
    <dataValidation type="list" allowBlank="1" showInputMessage="1" showErrorMessage="1" sqref="F12" xr:uid="{F314225F-C9C0-4915-A3EB-F2AC048ECCF1}">
      <formula1>INDIRECT("出生地")</formula1>
    </dataValidation>
    <dataValidation type="list" allowBlank="1" showInputMessage="1" showErrorMessage="1" promptTitle="入力条件" prompt="主婦の場合、「その他」を選択し、_x000a_詳細に「HOUSEWIFE」と記載してください。" sqref="F80" xr:uid="{35880D86-F0DF-4162-8811-16889F380215}">
      <formula1>INDIRECT("職業")</formula1>
    </dataValidation>
    <dataValidation type="list" imeMode="halfAlpha" allowBlank="1" showInputMessage="1" showErrorMessage="1" sqref="F188 F83 F9 F42 F47 F131 F184 F143 F51 F98 F111 F175 F140" xr:uid="{3EB90AB1-5A57-4E97-85AF-56A7C84A2BD6}">
      <formula1>INDIRECT("月")</formula1>
    </dataValidation>
    <dataValidation type="list" imeMode="halfAlpha" allowBlank="1" showInputMessage="1" showErrorMessage="1" sqref="F189 F48 F10 F112 F84 F132 F185 F144 F52 F176 F99 F43 F141" xr:uid="{DEB5A3BF-E655-497B-AEEC-E05C9E7104FE}">
      <formula1>INDIRECT("日")</formula1>
    </dataValidation>
    <dataValidation type="list" allowBlank="1" showInputMessage="1" showErrorMessage="1" sqref="F180 F122" xr:uid="{00B51EA2-671B-4472-B512-B8892ECE6C2E}">
      <formula1>INDIRECT("査証カテゴリー")</formula1>
    </dataValidation>
    <dataValidation type="list" allowBlank="1" showInputMessage="1" showErrorMessage="1" sqref="F126" xr:uid="{8E6C9A00-C8F6-49CE-8678-3C0438F1B9FA}">
      <formula1>INDIRECT("査証有効期間")</formula1>
    </dataValidation>
    <dataValidation type="list" allowBlank="1" showInputMessage="1" showErrorMessage="1" prompt="Z（赴任）査証の場合は、_x000a_365日を選択してください" sqref="F128" xr:uid="{94351A2D-F58F-4C89-9ED8-8B991E11AAB6}">
      <formula1>INDIRECT("最長滞在日数")</formula1>
    </dataValidation>
    <dataValidation type="list" allowBlank="1" showInputMessage="1" showErrorMessage="1" sqref="F127" xr:uid="{7EE6A629-924F-4CD1-8989-F254B39BDA31}">
      <formula1>INDIRECT("入国回数")</formula1>
    </dataValidation>
    <dataValidation type="list" allowBlank="1" showInputMessage="1" showErrorMessage="1" sqref="F116 F103" xr:uid="{A12E5FB5-4362-4F62-9F21-DF128E4AC942}">
      <formula1>INDIRECT("中国での状況")</formula1>
    </dataValidation>
    <dataValidation type="list" imeMode="halfAlpha" allowBlank="1" showInputMessage="1" showErrorMessage="1" sqref="F135 F89 F150" xr:uid="{6190EBC2-E1E2-4A1A-867F-FD4F8114F23E}">
      <formula1>INDIRECT(F88)</formula1>
    </dataValidation>
    <dataValidation type="custom" imeMode="halfAlpha" allowBlank="1" showInputMessage="1" showErrorMessage="1" sqref="F94:F95 F107:F108 F133 F148" xr:uid="{ED6E30C9-CFBB-4AFA-84D9-D8E9112F0083}">
      <formula1>LENB(F94)=LEN(F94)</formula1>
    </dataValidation>
    <dataValidation type="whole" imeMode="halfAlpha" allowBlank="1" showInputMessage="1" showErrorMessage="1" sqref="F142 F130" xr:uid="{CF63799E-E238-4006-94DE-BD074908F149}">
      <formula1>2024</formula1>
      <formula2>2050</formula2>
    </dataValidation>
    <dataValidation type="whole" imeMode="halfAlpha" allowBlank="1" showInputMessage="1" showErrorMessage="1" sqref="F50 F82 F46 F183 F8 F97 F174 F110" xr:uid="{7D45D110-727A-48A9-B9B2-FE9CA7E6AC12}">
      <formula1>1900</formula1>
      <formula2>2050</formula2>
    </dataValidation>
    <dataValidation imeMode="hiragana" allowBlank="1" showInputMessage="1" showErrorMessage="1" promptTitle="入力条件" prompt="漢字で記入ください。" sqref="F151" xr:uid="{35C9248B-F337-46D1-9B54-9BB0C3015AD1}"/>
    <dataValidation type="whole" imeMode="halfAlpha" allowBlank="1" showInputMessage="1" showErrorMessage="1" sqref="F187" xr:uid="{5C229AF7-8707-47E8-9BF1-DBF5BAF9DD84}">
      <formula1>2000</formula1>
      <formula2>2050</formula2>
    </dataValidation>
    <dataValidation type="list" allowBlank="1" showInputMessage="1" showErrorMessage="1" sqref="F17" xr:uid="{C24AC5D4-BAFE-43E0-A3E5-989E196B3872}">
      <formula1>INDIRECT($F$16)</formula1>
    </dataValidation>
    <dataValidation type="list" allowBlank="1" showInputMessage="1" showErrorMessage="1" promptTitle="補足" prompt="地区名がない都道府県は「地区名なし」と表示されますので、そちらを選択ください。" sqref="F18" xr:uid="{CD5E6E91-16AB-459F-AA9F-214EB5CF1926}">
      <formula1>INDIRECT(F17)</formula1>
    </dataValidation>
    <dataValidation type="list" allowBlank="1" showInputMessage="1" showErrorMessage="1" sqref="F156" xr:uid="{1A20F8D3-3F6E-4E1D-B9C1-8E8942D9E1A3}">
      <formula1>INDIRECT("州_139")</formula1>
    </dataValidation>
    <dataValidation type="list" imeMode="halfAlpha" allowBlank="1" showInputMessage="1" showErrorMessage="1" sqref="F162" xr:uid="{323A6AFB-E7C0-4506-A520-5B434A6A6E09}">
      <formula1>INDIRECT("緊急連絡先関係性")</formula1>
    </dataValidation>
    <dataValidation type="list" imeMode="halfAlpha" allowBlank="1" showInputMessage="1" showErrorMessage="1" sqref="F30" xr:uid="{DEC519AE-1BD1-4AA3-AB90-A38176239AAD}">
      <formula1>INDIRECT("回答")</formula1>
    </dataValidation>
    <dataValidation type="list" allowBlank="1" showInputMessage="1" showErrorMessage="1" sqref="F88" xr:uid="{C244C7DD-0F79-4AB9-BDEA-421D8FFF71ED}">
      <formula1>INDIRECT("都市名")</formula1>
    </dataValidation>
    <dataValidation type="list" imeMode="halfAlpha" allowBlank="1" showInputMessage="1" showErrorMessage="1" sqref="F136 F134 F149" xr:uid="{B792C85D-26DF-4EB2-8F0F-EAD536232518}">
      <formula1>INDIRECT("都市名")</formula1>
    </dataValidation>
    <dataValidation type="list" allowBlank="1" showInputMessage="1" showErrorMessage="1" sqref="F157:F158 F104 F117" xr:uid="{11C04D88-EDAE-4F10-8686-7790003ABB39}">
      <formula1>INDIRECT(F103)</formula1>
    </dataValidation>
    <dataValidation imeMode="halfAlpha" allowBlank="1" showInputMessage="1" showErrorMessage="1" promptTitle="入力例" prompt="Sales,Audit,HRなど" sqref="F59" xr:uid="{2264E780-75A8-4A6F-BC55-4FEC93D00190}"/>
    <dataValidation imeMode="halfAlpha" allowBlank="1" showInputMessage="1" showErrorMessage="1" promptTitle="トルコ・パキスタン渡航歴について" prompt="※渡航歴有の場合、発給されるかどうかは領事判断になりますのであらかじめご了承ください。発給される場合でも、通常よりも長い日数がかかるケースがございます。" sqref="F223" xr:uid="{EAE36608-21A4-404A-95B9-48E833BBBB1A}"/>
    <dataValidation type="list" imeMode="halfAlpha" allowBlank="1" showInputMessage="1" showErrorMessage="1" sqref="F93 F106" xr:uid="{60A02D8F-9D9F-4F44-B789-3EDE6E7636E9}">
      <formula1>INDIRECT("ご両親不在理由")</formula1>
    </dataValidation>
    <dataValidation type="list" allowBlank="1" showInputMessage="1" showErrorMessage="1" sqref="F152" xr:uid="{4E290CBA-3FB4-43D9-B1E5-914A4A702D56}">
      <formula1>INDIRECT("招聘元企業との関係性")</formula1>
    </dataValidation>
    <dataValidation type="list" allowBlank="1" showInputMessage="1" showErrorMessage="1" sqref="F167" xr:uid="{396363EB-9957-49BF-B1DD-1CBF2448863A}">
      <formula1>INDIRECT("費用負担先との関係性")</formula1>
    </dataValidation>
    <dataValidation allowBlank="1" showInputMessage="1" showErrorMessage="1" prompt="【○】_x000a_122001_x000a_【×】_x000a_122-001" sqref="F159" xr:uid="{4D9846E0-8636-4B65-9752-C3047FC60E0C}"/>
    <dataValidation type="list" allowBlank="1" showInputMessage="1" showErrorMessage="1" promptTitle="注意" prompt="&quot;はい&quot;の場合、&quot;ビザ申請の際に、必要書類に加えて、最後の中国パスポートもご持参ください&quot;_x000a_&quot;いいえ&quot;の場合、&quot;3.6過去に取得した中国ビザの情報をご入力ください&quot;" sqref="F33" xr:uid="{2A6FC2FF-5C96-4AFB-895A-2FAAF2776D3F}">
      <formula1>INDIRECT("回答")</formula1>
    </dataValidation>
    <dataValidation imeMode="halfAlpha" allowBlank="1" showInputMessage="1" showErrorMessage="1" promptTitle="入力条件" prompt="日本国籍の場合不要です。_x000a_英数字で記入ください。" sqref="F22" xr:uid="{BC52A4F8-6464-4BB8-9CD3-A6A6ACEA9F49}"/>
    <dataValidation type="whole" imeMode="halfAlpha" allowBlank="1" showInputMessage="1" showErrorMessage="1" promptTitle="入力条件" prompt="2024年以降で入力" sqref="F41" xr:uid="{9B3D1967-AE08-4296-BFCD-6A8F0608B903}">
      <formula1>2024</formula1>
      <formula2>2050</formula2>
    </dataValidation>
    <dataValidation type="list" allowBlank="1" showInputMessage="1" showErrorMessage="1" sqref="F90 F100 F113" xr:uid="{6E328F72-AE2A-448D-8A59-4C0F12C89BC1}">
      <formula1>INDIRECT("回答2")</formula1>
    </dataValidation>
    <dataValidation type="list" allowBlank="1" showInputMessage="1" showErrorMessage="1" sqref="F31 F85" xr:uid="{8177B1B5-7FB7-4A39-8233-1C295E1B115F}">
      <formula1>INDIRECT("国籍選択")</formula1>
    </dataValidation>
    <dataValidation type="list" allowBlank="1" showInputMessage="1" showErrorMessage="1" sqref="F16" xr:uid="{13D75457-2EAB-4F48-B916-3128CAB5D4AE}">
      <formula1>INDIRECT("州")</formula1>
    </dataValidation>
    <dataValidation type="list" allowBlank="1" showInputMessage="1" showErrorMessage="1" sqref="F200 F202 F204 F206 F208 F210 F212 F214 F216 F218 F220 F222" xr:uid="{150891AB-AAA5-4782-A586-D9E022FAE794}">
      <formula1>INDIRECT("回答3")</formula1>
    </dataValidation>
    <dataValidation type="list" allowBlank="1" showInputMessage="1" showErrorMessage="1" sqref="F109 F24 F32 F79 F86 F96 F169" xr:uid="{D7A77D42-83EE-441A-990C-4926CB0669E5}">
      <formula1>INDIRECT("国名6")</formula1>
    </dataValidation>
    <dataValidation imeMode="hiragana" allowBlank="1" showInputMessage="1" showErrorMessage="1" promptTitle="入力条件" prompt="中国語の簡体字で記入ください。_x000a_姓名間にブランクを入れずに記入ください。" sqref="F7" xr:uid="{0738B9F3-46B8-4EC3-8508-253E0E6CC325}"/>
    <dataValidation type="list" allowBlank="1" showInputMessage="1" showErrorMessage="1" promptTitle="入力条件" prompt="主婦の場合、「その他」を選択し、_x000a_詳細に「HOUSEWIFE」と記入ください。" sqref="F44" xr:uid="{B9A3F5FB-0309-4620-8906-ED9A405BF84D}">
      <formula1>INDIRECT("職業")</formula1>
    </dataValidation>
    <dataValidation imeMode="halfAlpha" allowBlank="1" showInputMessage="1" showErrorMessage="1" promptTitle="入力条件" prompt="英字で記入ください。_x000a_正式名称で記入ください。" sqref="F54" xr:uid="{CB168E0B-7D4F-4221-9F91-05A37EC1A3CA}"/>
    <dataValidation imeMode="halfAlpha" allowBlank="1" showInputMessage="1" showErrorMessage="1" promptTitle="入力条件" prompt="英数字で記入ください。_x000a_建物名は省略してください。" sqref="F55 F72 F91 F101 F114 F138 F168" xr:uid="{CA3AF295-7534-485E-B31D-32C499CF6B1C}"/>
    <dataValidation type="list" errorStyle="warning" allowBlank="1" showInputMessage="1" showErrorMessage="1" promptTitle="補足" prompt="中国国外で取得した、中国本土のビザ取得歴がある場合、直近の査証について記載してください。申請書作成依頼時ビザ面のデータもお送りください。_x000a_※パスポート紛失等で査証・居留許可情報が提出できない場合、取得歴は『いいえ』を選択してください。" sqref="F178" xr:uid="{C4C877D8-8BDE-49BB-945D-C41589745B3C}">
      <formula1>INDIRECT("回答")</formula1>
    </dataValidation>
    <dataValidation imeMode="halfAlpha" allowBlank="1" showInputMessage="1" showErrorMessage="1" promptTitle="補足" prompt="日本国内にいらっしゃる方の情報を記入ください。" sqref="F160" xr:uid="{13BFCD9F-E3C2-404A-8F61-4287A78308B5}"/>
    <dataValidation type="list" allowBlank="1" showInputMessage="1" showErrorMessage="1" promptTitle="補足" prompt="中国本土の居留許可取得歴がある場合、直近の居留許可について記載してください。申請書作成依頼時居留許可面のデータもお送りください。_x000a_※パスポート紛失等で査証・居留許可情報が提出できない場合、取得歴は『いいえ』を選択してください。" sqref="F192" xr:uid="{A2849785-B2FA-4AEB-A9FA-64AA20A5AA44}">
      <formula1>INDIRECT("回答")</formula1>
    </dataValidation>
    <dataValidation imeMode="halfAlpha" allowBlank="1" showInputMessage="1" showErrorMessage="1" promptTitle="補足" prompt="直近で申請を行ったビザセンターの都市名を記載してください。_x000a_※名古屋ビザセンターで申請を行った場合、ビザ面の発行地は「東京」と表記されますが、「名古屋」と記載してください。" sqref="F182" xr:uid="{453596E4-CA47-4FAD-BA08-37EBB8E99962}"/>
    <dataValidation imeMode="halfAlpha" allowBlank="1" showInputMessage="1" showErrorMessage="1" promptTitle="補足" prompt="指紋採取を行ったビザセンターの都市名を記載してください。_x000a_※名古屋ビザセンターで申請を行った場合、ビザ面の発行地は「東京」と表記されますが、「名古屋」と記載してください。" sqref="F191" xr:uid="{09FFC39D-5D3F-4382-A86B-F44543A07C20}"/>
    <dataValidation type="list" allowBlank="1" showInputMessage="1" showErrorMessage="1" promptTitle="補足" prompt="現在有効中のパスポートで2021年2月8日以降にビザ取得歴があり、_x000a_且つ日本のビザセンターにて指紋採取歴がある場合「はい」に該当します。" sqref="F186" xr:uid="{2614D6BD-C5B0-451A-9245-44B6EE2DBFA5}">
      <formula1>INDIRECT("回答")</formula1>
    </dataValidation>
    <dataValidation type="list" allowBlank="1" showInputMessage="1" showErrorMessage="1" promptTitle="補足" prompt="離別の場合にも、1.15父親情報全ての入力が必要となります。" sqref="F92" xr:uid="{52B825EE-8C9B-4F3A-A917-98BC533FD02A}">
      <formula1>INDIRECT("回答")</formula1>
    </dataValidation>
    <dataValidation type="list" allowBlank="1" showInputMessage="1" showErrorMessage="1" promptTitle="補足" prompt="離別の場合にも、1.16母親情報全ての入力が必要となります。" sqref="F105" xr:uid="{B9669DBB-04A4-4B3F-92FC-B2F76694282C}">
      <formula1>INDIRECT("回答")</formula1>
    </dataValidation>
    <dataValidation type="list" allowBlank="1" showInputMessage="1" showErrorMessage="1" sqref="F13 F68" xr:uid="{FB3D816A-E049-4686-AA7F-C4B7C6C5E42F}">
      <formula1>INDIRECT("国名5")</formula1>
    </dataValidation>
    <dataValidation type="list" allowBlank="1" showInputMessage="1" showErrorMessage="1" sqref="F21 F39 F195:F197" xr:uid="{EEE16B88-69A1-4EAD-8667-E4E25DD64CA3}">
      <formula1>INDIRECT("国名4")</formula1>
    </dataValidation>
    <dataValidation type="list" imeMode="halfAlpha" allowBlank="1" showInputMessage="1" showErrorMessage="1" promptTitle="補足" prompt="該当がない場合、_x000a_こちらの項目はブランクのままにして、_x000a_滞在住所の方に区名を含めて記入してください" sqref="F137" xr:uid="{EA174287-9D96-4750-996E-2866F8E0731A}">
      <formula1>INDIRECT(F136)</formula1>
    </dataValidation>
    <dataValidation type="list" allowBlank="1" showInputMessage="1" showErrorMessage="1" sqref="F146" xr:uid="{7615F859-288F-432C-8155-DD243A4A9203}">
      <formula1>INDIRECT("月")</formula1>
    </dataValidation>
    <dataValidation type="list" allowBlank="1" showInputMessage="1" showErrorMessage="1" sqref="F147" xr:uid="{1396B710-5133-4357-9DF4-5B76EAD4ABF5}">
      <formula1>INDIRECT("日")</formula1>
    </dataValidation>
    <dataValidation type="list" allowBlank="1" showInputMessage="1" showErrorMessage="1" prompt="yes⇒はい" sqref="F49" xr:uid="{373015CB-0D6E-4214-97D8-3DF86AB153F9}">
      <formula1>INDIRECT("回答")</formula1>
    </dataValidation>
  </dataValidations>
  <hyperlinks>
    <hyperlink ref="F64" location="前職記入欄!F2" display="前職記入欄" xr:uid="{031C86F0-F098-411E-B87D-43D4CC7D2C6A}"/>
    <hyperlink ref="F199" location="直近12か月以内の渡航歴記入欄!F3" display="直近12か月以内の渡航歴記入欄" xr:uid="{08D3E939-6F28-48EC-8D30-045EBEA73D7C}"/>
    <hyperlink ref="F121" location="直系家族情報記入欄!F2" display="直系家族情報記入欄 " xr:uid="{E99A6FA9-C305-465B-A2A9-4C28A936FD67}"/>
    <hyperlink ref="C2" location="個人情報の取扱について!A1" display="シート名「個人情報の取扱について」をご一読いただき、内容について同意されますか？" xr:uid="{A15D6880-A28F-4DED-9604-8DF155311524}"/>
    <hyperlink ref="F119" location="子供情報記入欄!F2" display="子供情報記入欄" xr:uid="{806FA6C8-F411-490A-9C1B-C6BB2A689754}"/>
  </hyperlinks>
  <pageMargins left="0.70866141732283472" right="0.70866141732283472" top="0.74803149606299213" bottom="0.74803149606299213" header="0.31496062992125984" footer="0.31496062992125984"/>
  <pageSetup paperSize="8" scale="59" fitToHeight="0" orientation="portrait" r:id="rId1"/>
  <headerFooter differentFirst="1"/>
  <rowBreaks count="1" manualBreakCount="1">
    <brk id="176" max="5" man="1"/>
  </rowBreaks>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2416D-07CF-4B94-9E34-13711D203E0B}">
  <sheetPr>
    <tabColor rgb="FFFFFF00"/>
    <pageSetUpPr fitToPage="1"/>
  </sheetPr>
  <dimension ref="A1:K69"/>
  <sheetViews>
    <sheetView zoomScale="55" zoomScaleNormal="55" workbookViewId="0">
      <pane xSplit="3" ySplit="1" topLeftCell="D2" activePane="bottomRight" state="frozen"/>
      <selection activeCell="D55" sqref="D55"/>
      <selection pane="topRight" activeCell="D55" sqref="D55"/>
      <selection pane="bottomLeft" activeCell="D55" sqref="D55"/>
      <selection pane="bottomRight" activeCell="G18" sqref="G18"/>
    </sheetView>
  </sheetViews>
  <sheetFormatPr defaultColWidth="9" defaultRowHeight="51.75" customHeight="1"/>
  <cols>
    <col min="1" max="1" width="6" style="7" customWidth="1"/>
    <col min="2" max="2" width="32.125" style="23" customWidth="1"/>
    <col min="3" max="3" width="58.625" style="6" customWidth="1"/>
    <col min="4" max="4" width="22" style="5" customWidth="1"/>
    <col min="5" max="5" width="14" style="4" customWidth="1"/>
    <col min="6" max="6" width="76.25" style="7" customWidth="1"/>
    <col min="7" max="9" width="48" style="7" customWidth="1"/>
    <col min="10" max="10" width="9" style="7" customWidth="1"/>
    <col min="11" max="11" width="13" style="1" bestFit="1" customWidth="1"/>
    <col min="12" max="12" width="9" style="7" customWidth="1"/>
    <col min="13" max="16384" width="9" style="7"/>
  </cols>
  <sheetData>
    <row r="1" spans="1:11" ht="48.75" customHeight="1">
      <c r="A1" s="12" t="s">
        <v>0</v>
      </c>
      <c r="B1" s="29" t="s">
        <v>285</v>
      </c>
      <c r="C1" s="13" t="s">
        <v>284</v>
      </c>
      <c r="D1" s="21" t="s">
        <v>272</v>
      </c>
      <c r="E1" s="8" t="s">
        <v>1</v>
      </c>
      <c r="F1" s="13" t="s">
        <v>273</v>
      </c>
      <c r="G1" s="14" t="s">
        <v>2</v>
      </c>
      <c r="H1" s="35" t="s">
        <v>376</v>
      </c>
      <c r="I1" s="24" t="s">
        <v>312</v>
      </c>
      <c r="K1" s="7"/>
    </row>
    <row r="2" spans="1:11" ht="58.5">
      <c r="A2" s="40">
        <v>61</v>
      </c>
      <c r="B2" s="213" t="s">
        <v>5243</v>
      </c>
      <c r="C2" s="27" t="s">
        <v>547</v>
      </c>
      <c r="D2" s="30">
        <v>45295</v>
      </c>
      <c r="E2" s="9" t="s">
        <v>268</v>
      </c>
      <c r="F2" s="41"/>
      <c r="G2" s="16" t="str">
        <f t="shared" ref="G2:G8" si="0">IF(F2="","申請に必要項目です","入力完了")</f>
        <v>申請に必要項目です</v>
      </c>
      <c r="H2" s="25" t="s">
        <v>4821</v>
      </c>
      <c r="I2" s="25">
        <f>F2</f>
        <v>0</v>
      </c>
      <c r="K2" s="7"/>
    </row>
    <row r="3" spans="1:11" ht="51.75" customHeight="1">
      <c r="A3" s="260">
        <v>61</v>
      </c>
      <c r="B3" s="253" t="s">
        <v>5244</v>
      </c>
      <c r="C3" s="28" t="s">
        <v>5056</v>
      </c>
      <c r="D3" s="30">
        <v>2022</v>
      </c>
      <c r="E3" s="9" t="s">
        <v>324</v>
      </c>
      <c r="F3" s="34"/>
      <c r="G3" s="16" t="str">
        <f t="shared" si="0"/>
        <v>申請に必要項目です</v>
      </c>
      <c r="H3" s="25" t="s">
        <v>4014</v>
      </c>
      <c r="I3" s="25" t="str">
        <f t="shared" ref="I3" si="1">TRIM(F3)</f>
        <v/>
      </c>
      <c r="K3" s="195" t="s">
        <v>4995</v>
      </c>
    </row>
    <row r="4" spans="1:11" ht="51.75" customHeight="1">
      <c r="A4" s="261"/>
      <c r="B4" s="255"/>
      <c r="C4" s="27" t="s">
        <v>5057</v>
      </c>
      <c r="D4" s="31">
        <v>4</v>
      </c>
      <c r="E4" s="9" t="s">
        <v>268</v>
      </c>
      <c r="F4" s="55"/>
      <c r="G4" s="16" t="str">
        <f t="shared" si="0"/>
        <v>申請に必要項目です</v>
      </c>
      <c r="H4" s="25" t="s">
        <v>4015</v>
      </c>
      <c r="I4" s="77">
        <f>F4</f>
        <v>0</v>
      </c>
      <c r="K4" s="7"/>
    </row>
    <row r="5" spans="1:11" ht="51.75" customHeight="1">
      <c r="A5" s="261"/>
      <c r="B5" s="255"/>
      <c r="C5" s="28" t="s">
        <v>5058</v>
      </c>
      <c r="D5" s="31">
        <v>1</v>
      </c>
      <c r="E5" s="9" t="s">
        <v>268</v>
      </c>
      <c r="F5" s="55"/>
      <c r="G5" s="16" t="str">
        <f t="shared" si="0"/>
        <v>申請に必要項目です</v>
      </c>
      <c r="H5" s="25" t="s">
        <v>4016</v>
      </c>
      <c r="I5" s="77">
        <f>F5</f>
        <v>0</v>
      </c>
      <c r="K5" s="7"/>
    </row>
    <row r="6" spans="1:11" ht="51.75" customHeight="1">
      <c r="A6" s="261"/>
      <c r="B6" s="255"/>
      <c r="C6" s="27" t="s">
        <v>5060</v>
      </c>
      <c r="D6" s="30">
        <v>2024</v>
      </c>
      <c r="E6" s="9" t="s">
        <v>324</v>
      </c>
      <c r="F6" s="34"/>
      <c r="G6" s="16" t="str">
        <f t="shared" si="0"/>
        <v>申請に必要項目です</v>
      </c>
      <c r="H6" s="25" t="s">
        <v>4017</v>
      </c>
      <c r="I6" s="25" t="str">
        <f t="shared" ref="I6:I19" si="2">TRIM(F6)</f>
        <v/>
      </c>
      <c r="K6" s="7"/>
    </row>
    <row r="7" spans="1:11" ht="51.75" customHeight="1">
      <c r="A7" s="261"/>
      <c r="B7" s="255"/>
      <c r="C7" s="28" t="s">
        <v>5061</v>
      </c>
      <c r="D7" s="31">
        <v>3</v>
      </c>
      <c r="E7" s="9" t="s">
        <v>268</v>
      </c>
      <c r="F7" s="55"/>
      <c r="G7" s="16" t="str">
        <f t="shared" si="0"/>
        <v>申請に必要項目です</v>
      </c>
      <c r="H7" s="25" t="s">
        <v>4018</v>
      </c>
      <c r="I7" s="77">
        <f>F7</f>
        <v>0</v>
      </c>
      <c r="K7" s="7"/>
    </row>
    <row r="8" spans="1:11" ht="51.75" customHeight="1">
      <c r="A8" s="261"/>
      <c r="B8" s="255"/>
      <c r="C8" s="27" t="s">
        <v>5062</v>
      </c>
      <c r="D8" s="31">
        <v>31</v>
      </c>
      <c r="E8" s="9" t="s">
        <v>268</v>
      </c>
      <c r="F8" s="55"/>
      <c r="G8" s="16" t="str">
        <f t="shared" si="0"/>
        <v>申請に必要項目です</v>
      </c>
      <c r="H8" s="25" t="s">
        <v>4019</v>
      </c>
      <c r="I8" s="77">
        <f>F8</f>
        <v>0</v>
      </c>
      <c r="K8" s="7"/>
    </row>
    <row r="9" spans="1:11" ht="51.75" customHeight="1">
      <c r="A9" s="261"/>
      <c r="B9" s="255"/>
      <c r="C9" s="28" t="s">
        <v>5063</v>
      </c>
      <c r="D9" s="10" t="s">
        <v>327</v>
      </c>
      <c r="E9" s="9" t="s">
        <v>268</v>
      </c>
      <c r="F9" s="32"/>
      <c r="G9" s="16" t="str">
        <f t="shared" ref="G9:G18" si="3">IF(F9="","申請に必要項目です","入力完了")</f>
        <v>申請に必要項目です</v>
      </c>
      <c r="H9" s="25" t="s">
        <v>4020</v>
      </c>
      <c r="I9" s="25">
        <f>IF(ISERROR(FIND("(",F9)),F9,LEFT(F9,FIND("(",F9)-1))</f>
        <v>0</v>
      </c>
      <c r="K9" s="7"/>
    </row>
    <row r="10" spans="1:11" ht="51.75" customHeight="1">
      <c r="A10" s="261"/>
      <c r="B10" s="255"/>
      <c r="C10" s="27" t="s">
        <v>5064</v>
      </c>
      <c r="D10" s="10" t="s">
        <v>274</v>
      </c>
      <c r="E10" s="9" t="s">
        <v>6</v>
      </c>
      <c r="F10" s="32"/>
      <c r="G10" s="16" t="str">
        <f t="shared" si="3"/>
        <v>申請に必要項目です</v>
      </c>
      <c r="H10" s="25" t="s">
        <v>4021</v>
      </c>
      <c r="I10" s="25" t="str">
        <f>TRIM(CONCATENATE(F10,"("&amp;I9&amp;")"))</f>
        <v>(0)</v>
      </c>
      <c r="K10" s="7"/>
    </row>
    <row r="11" spans="1:11" ht="51.75" customHeight="1">
      <c r="A11" s="261"/>
      <c r="B11" s="255"/>
      <c r="C11" s="28" t="s">
        <v>5248</v>
      </c>
      <c r="D11" s="10" t="s">
        <v>343</v>
      </c>
      <c r="E11" s="9" t="s">
        <v>6</v>
      </c>
      <c r="F11" s="32"/>
      <c r="G11" s="16" t="str">
        <f t="shared" si="3"/>
        <v>申請に必要項目です</v>
      </c>
      <c r="H11" s="25" t="s">
        <v>4022</v>
      </c>
      <c r="I11" s="25" t="str">
        <f t="shared" si="2"/>
        <v/>
      </c>
      <c r="K11" s="7"/>
    </row>
    <row r="12" spans="1:11" ht="51.75" customHeight="1">
      <c r="A12" s="261"/>
      <c r="B12" s="255"/>
      <c r="C12" s="27" t="s">
        <v>5065</v>
      </c>
      <c r="D12" s="10" t="s">
        <v>4555</v>
      </c>
      <c r="E12" s="9" t="s">
        <v>268</v>
      </c>
      <c r="F12" s="32"/>
      <c r="G12" s="16" t="str">
        <f t="shared" si="3"/>
        <v>申請に必要項目です</v>
      </c>
      <c r="H12" s="25" t="s">
        <v>4023</v>
      </c>
      <c r="I12" s="25" t="str">
        <f>TRIM(IFERROR(MID(F12,FIND("(",F12)+1,FIND(")",F12)-FIND("(",F12)-1),0))</f>
        <v>0</v>
      </c>
      <c r="K12" s="7"/>
    </row>
    <row r="13" spans="1:11" ht="51.75" customHeight="1">
      <c r="A13" s="261"/>
      <c r="B13" s="255"/>
      <c r="C13" s="28" t="s">
        <v>5249</v>
      </c>
      <c r="D13" s="11">
        <v>312345678</v>
      </c>
      <c r="E13" s="9" t="s">
        <v>9</v>
      </c>
      <c r="F13" s="33"/>
      <c r="G13" s="16" t="str">
        <f t="shared" si="3"/>
        <v>申請に必要項目です</v>
      </c>
      <c r="H13" s="25" t="s">
        <v>4024</v>
      </c>
      <c r="I13" s="25" t="str">
        <f t="shared" si="2"/>
        <v/>
      </c>
      <c r="K13" s="7"/>
    </row>
    <row r="14" spans="1:11" ht="51.75" customHeight="1">
      <c r="A14" s="261"/>
      <c r="B14" s="255"/>
      <c r="C14" s="27" t="s">
        <v>5067</v>
      </c>
      <c r="D14" s="10" t="s">
        <v>271</v>
      </c>
      <c r="E14" s="9" t="s">
        <v>4</v>
      </c>
      <c r="F14" s="32"/>
      <c r="G14" s="16" t="str">
        <f t="shared" si="3"/>
        <v>申請に必要項目です</v>
      </c>
      <c r="H14" s="25" t="s">
        <v>4025</v>
      </c>
      <c r="I14" s="25" t="str">
        <f t="shared" si="2"/>
        <v/>
      </c>
      <c r="K14" s="7"/>
    </row>
    <row r="15" spans="1:11" ht="51.75" customHeight="1">
      <c r="A15" s="261"/>
      <c r="B15" s="255"/>
      <c r="C15" s="28" t="s">
        <v>5251</v>
      </c>
      <c r="D15" s="10" t="s">
        <v>344</v>
      </c>
      <c r="E15" s="9" t="s">
        <v>4</v>
      </c>
      <c r="F15" s="32"/>
      <c r="G15" s="16" t="str">
        <f t="shared" si="3"/>
        <v>申請に必要項目です</v>
      </c>
      <c r="H15" s="25" t="s">
        <v>4026</v>
      </c>
      <c r="I15" s="25" t="str">
        <f t="shared" si="2"/>
        <v/>
      </c>
      <c r="K15" s="7"/>
    </row>
    <row r="16" spans="1:11" s="19" customFormat="1" ht="51.75" customHeight="1">
      <c r="A16" s="261"/>
      <c r="B16" s="255"/>
      <c r="C16" s="27" t="s">
        <v>5068</v>
      </c>
      <c r="D16" s="10" t="s">
        <v>361</v>
      </c>
      <c r="E16" s="9" t="s">
        <v>4</v>
      </c>
      <c r="F16" s="32"/>
      <c r="G16" s="16" t="str">
        <f t="shared" si="3"/>
        <v>申請に必要項目です</v>
      </c>
      <c r="H16" s="25" t="s">
        <v>4027</v>
      </c>
      <c r="I16" s="25" t="str">
        <f t="shared" si="2"/>
        <v/>
      </c>
    </row>
    <row r="17" spans="1:11" ht="58.5">
      <c r="A17" s="261"/>
      <c r="B17" s="255"/>
      <c r="C17" s="28" t="s">
        <v>5253</v>
      </c>
      <c r="D17" s="10" t="s">
        <v>166</v>
      </c>
      <c r="E17" s="9" t="s">
        <v>268</v>
      </c>
      <c r="F17" s="32"/>
      <c r="G17" s="16" t="str">
        <f t="shared" si="3"/>
        <v>申請に必要項目です</v>
      </c>
      <c r="H17" s="25" t="s">
        <v>4028</v>
      </c>
      <c r="I17" s="25" t="str">
        <f>TRIM(IFERROR(MID(F17,FIND("(",F17)+1,FIND(")",F17)-FIND("(",F17)-1),0))</f>
        <v>0</v>
      </c>
      <c r="K17" s="7"/>
    </row>
    <row r="18" spans="1:11" ht="51.75" customHeight="1">
      <c r="A18" s="262"/>
      <c r="B18" s="254"/>
      <c r="C18" s="27" t="s">
        <v>5254</v>
      </c>
      <c r="D18" s="11" t="s">
        <v>311</v>
      </c>
      <c r="E18" s="9" t="s">
        <v>9</v>
      </c>
      <c r="F18" s="33"/>
      <c r="G18" s="16" t="str">
        <f t="shared" si="3"/>
        <v>申請に必要項目です</v>
      </c>
      <c r="H18" s="25" t="s">
        <v>4029</v>
      </c>
      <c r="I18" s="25" t="str">
        <f t="shared" si="2"/>
        <v/>
      </c>
      <c r="K18" s="7"/>
    </row>
    <row r="19" spans="1:11" ht="51.75" customHeight="1">
      <c r="A19" s="260">
        <v>61</v>
      </c>
      <c r="B19" s="253" t="s">
        <v>5245</v>
      </c>
      <c r="C19" s="28" t="s">
        <v>5056</v>
      </c>
      <c r="D19" s="30">
        <v>2022</v>
      </c>
      <c r="E19" s="9" t="s">
        <v>324</v>
      </c>
      <c r="F19" s="34"/>
      <c r="G19" s="16" t="str">
        <f>IF(AND($F$2=2,F19=""),"申請に必要項目です",IF(AND($F$2=3,F19=""),"申請に必要項目です",IF(AND($F$2=4,F19=""),"申請に必要項目です","入力完了")))</f>
        <v>入力完了</v>
      </c>
      <c r="H19" s="25" t="s">
        <v>4030</v>
      </c>
      <c r="I19" s="25" t="str">
        <f t="shared" si="2"/>
        <v/>
      </c>
      <c r="K19" s="7"/>
    </row>
    <row r="20" spans="1:11" ht="51.75" customHeight="1">
      <c r="A20" s="261"/>
      <c r="B20" s="255"/>
      <c r="C20" s="27" t="s">
        <v>5057</v>
      </c>
      <c r="D20" s="31">
        <v>4</v>
      </c>
      <c r="E20" s="9" t="s">
        <v>268</v>
      </c>
      <c r="F20" s="55"/>
      <c r="G20" s="16" t="str">
        <f t="shared" ref="G20:G34" si="4">IF(AND($F$2=2,F20=""),"申請に必要項目です",IF(AND($F$2=3,F20=""),"申請に必要項目です",IF(AND($F$2=4,F20=""),"申請に必要項目です","入力完了")))</f>
        <v>入力完了</v>
      </c>
      <c r="H20" s="25" t="s">
        <v>4031</v>
      </c>
      <c r="I20" s="77">
        <f>F20</f>
        <v>0</v>
      </c>
      <c r="K20" s="7"/>
    </row>
    <row r="21" spans="1:11" ht="51.75" customHeight="1">
      <c r="A21" s="261"/>
      <c r="B21" s="255"/>
      <c r="C21" s="28" t="s">
        <v>5058</v>
      </c>
      <c r="D21" s="31">
        <v>1</v>
      </c>
      <c r="E21" s="9" t="s">
        <v>268</v>
      </c>
      <c r="F21" s="55"/>
      <c r="G21" s="16" t="str">
        <f t="shared" si="4"/>
        <v>入力完了</v>
      </c>
      <c r="H21" s="25" t="s">
        <v>4032</v>
      </c>
      <c r="I21" s="77">
        <f>F21</f>
        <v>0</v>
      </c>
      <c r="K21" s="7"/>
    </row>
    <row r="22" spans="1:11" ht="51.75" customHeight="1">
      <c r="A22" s="261"/>
      <c r="B22" s="255"/>
      <c r="C22" s="27" t="s">
        <v>5060</v>
      </c>
      <c r="D22" s="30">
        <v>2024</v>
      </c>
      <c r="E22" s="9" t="s">
        <v>324</v>
      </c>
      <c r="F22" s="34"/>
      <c r="G22" s="16" t="str">
        <f t="shared" si="4"/>
        <v>入力完了</v>
      </c>
      <c r="H22" s="25" t="s">
        <v>4033</v>
      </c>
      <c r="I22" s="25" t="str">
        <f t="shared" ref="I22:I27" si="5">TRIM(F22)</f>
        <v/>
      </c>
      <c r="K22" s="7"/>
    </row>
    <row r="23" spans="1:11" ht="51.75" customHeight="1">
      <c r="A23" s="261"/>
      <c r="B23" s="255"/>
      <c r="C23" s="28" t="s">
        <v>5061</v>
      </c>
      <c r="D23" s="31">
        <v>3</v>
      </c>
      <c r="E23" s="9" t="s">
        <v>268</v>
      </c>
      <c r="F23" s="55"/>
      <c r="G23" s="16" t="str">
        <f t="shared" si="4"/>
        <v>入力完了</v>
      </c>
      <c r="H23" s="25" t="s">
        <v>4034</v>
      </c>
      <c r="I23" s="77">
        <f>F23</f>
        <v>0</v>
      </c>
      <c r="K23" s="7"/>
    </row>
    <row r="24" spans="1:11" ht="51.75" customHeight="1">
      <c r="A24" s="261"/>
      <c r="B24" s="255"/>
      <c r="C24" s="27" t="s">
        <v>5062</v>
      </c>
      <c r="D24" s="31">
        <v>31</v>
      </c>
      <c r="E24" s="9" t="s">
        <v>268</v>
      </c>
      <c r="F24" s="55"/>
      <c r="G24" s="16" t="str">
        <f t="shared" si="4"/>
        <v>入力完了</v>
      </c>
      <c r="H24" s="25" t="s">
        <v>4035</v>
      </c>
      <c r="I24" s="77">
        <f>F24</f>
        <v>0</v>
      </c>
      <c r="K24" s="7"/>
    </row>
    <row r="25" spans="1:11" ht="51.75" customHeight="1">
      <c r="A25" s="261"/>
      <c r="B25" s="255"/>
      <c r="C25" s="28" t="s">
        <v>5063</v>
      </c>
      <c r="D25" s="10" t="s">
        <v>327</v>
      </c>
      <c r="E25" s="9" t="s">
        <v>268</v>
      </c>
      <c r="F25" s="32"/>
      <c r="G25" s="16" t="str">
        <f t="shared" si="4"/>
        <v>入力完了</v>
      </c>
      <c r="H25" s="25" t="s">
        <v>4036</v>
      </c>
      <c r="I25" s="25">
        <f>IF(ISERROR(FIND("(",F25)),F25,LEFT(F25,FIND("(",F25)-1))</f>
        <v>0</v>
      </c>
      <c r="K25" s="7"/>
    </row>
    <row r="26" spans="1:11" ht="51.75" customHeight="1">
      <c r="A26" s="261"/>
      <c r="B26" s="255"/>
      <c r="C26" s="27" t="s">
        <v>5064</v>
      </c>
      <c r="D26" s="10" t="s">
        <v>274</v>
      </c>
      <c r="E26" s="9" t="s">
        <v>6</v>
      </c>
      <c r="F26" s="32"/>
      <c r="G26" s="16" t="str">
        <f t="shared" si="4"/>
        <v>入力完了</v>
      </c>
      <c r="H26" s="25" t="s">
        <v>4037</v>
      </c>
      <c r="I26" s="25" t="str">
        <f>TRIM(CONCATENATE(F26,"("&amp;I25&amp;")"))</f>
        <v>(0)</v>
      </c>
      <c r="K26" s="7"/>
    </row>
    <row r="27" spans="1:11" ht="51.75" customHeight="1">
      <c r="A27" s="261"/>
      <c r="B27" s="255"/>
      <c r="C27" s="28" t="s">
        <v>5248</v>
      </c>
      <c r="D27" s="10" t="s">
        <v>343</v>
      </c>
      <c r="E27" s="9" t="s">
        <v>6</v>
      </c>
      <c r="F27" s="32"/>
      <c r="G27" s="16" t="str">
        <f t="shared" si="4"/>
        <v>入力完了</v>
      </c>
      <c r="H27" s="25" t="s">
        <v>4038</v>
      </c>
      <c r="I27" s="25" t="str">
        <f t="shared" si="5"/>
        <v/>
      </c>
      <c r="K27" s="7"/>
    </row>
    <row r="28" spans="1:11" ht="51.75" customHeight="1">
      <c r="A28" s="261"/>
      <c r="B28" s="255"/>
      <c r="C28" s="27" t="s">
        <v>5065</v>
      </c>
      <c r="D28" s="10" t="s">
        <v>4555</v>
      </c>
      <c r="E28" s="9" t="s">
        <v>268</v>
      </c>
      <c r="F28" s="32"/>
      <c r="G28" s="16" t="str">
        <f t="shared" si="4"/>
        <v>入力完了</v>
      </c>
      <c r="H28" s="25" t="s">
        <v>4039</v>
      </c>
      <c r="I28" s="25" t="str">
        <f>TRIM(IFERROR(MID(F28,FIND("(",F28)+1,FIND(")",F28)-FIND("(",F28)-1),0))</f>
        <v>0</v>
      </c>
      <c r="K28" s="7"/>
    </row>
    <row r="29" spans="1:11" ht="51.75" customHeight="1">
      <c r="A29" s="261"/>
      <c r="B29" s="255"/>
      <c r="C29" s="28" t="s">
        <v>5249</v>
      </c>
      <c r="D29" s="11">
        <v>312345678</v>
      </c>
      <c r="E29" s="9" t="s">
        <v>9</v>
      </c>
      <c r="F29" s="33"/>
      <c r="G29" s="16" t="str">
        <f t="shared" si="4"/>
        <v>入力完了</v>
      </c>
      <c r="H29" s="25" t="s">
        <v>4040</v>
      </c>
      <c r="I29" s="25" t="str">
        <f t="shared" ref="I29" si="6">TRIM(F29)</f>
        <v/>
      </c>
      <c r="K29" s="7"/>
    </row>
    <row r="30" spans="1:11" ht="51.75" customHeight="1">
      <c r="A30" s="261"/>
      <c r="B30" s="255"/>
      <c r="C30" s="27" t="s">
        <v>5067</v>
      </c>
      <c r="D30" s="10" t="s">
        <v>271</v>
      </c>
      <c r="E30" s="9" t="s">
        <v>4</v>
      </c>
      <c r="F30" s="32"/>
      <c r="G30" s="16" t="str">
        <f t="shared" si="4"/>
        <v>入力完了</v>
      </c>
      <c r="H30" s="25" t="s">
        <v>4041</v>
      </c>
      <c r="I30" s="25" t="str">
        <f t="shared" ref="I30:I32" si="7">TRIM(F30)</f>
        <v/>
      </c>
      <c r="K30" s="7"/>
    </row>
    <row r="31" spans="1:11" ht="51.75" customHeight="1">
      <c r="A31" s="261"/>
      <c r="B31" s="255"/>
      <c r="C31" s="28" t="s">
        <v>5251</v>
      </c>
      <c r="D31" s="10" t="s">
        <v>344</v>
      </c>
      <c r="E31" s="9" t="s">
        <v>4</v>
      </c>
      <c r="F31" s="32"/>
      <c r="G31" s="16" t="str">
        <f t="shared" si="4"/>
        <v>入力完了</v>
      </c>
      <c r="H31" s="25" t="s">
        <v>4042</v>
      </c>
      <c r="I31" s="25" t="str">
        <f t="shared" si="7"/>
        <v/>
      </c>
      <c r="K31" s="7"/>
    </row>
    <row r="32" spans="1:11" s="19" customFormat="1" ht="51.75" customHeight="1">
      <c r="A32" s="261"/>
      <c r="B32" s="255"/>
      <c r="C32" s="27" t="s">
        <v>5068</v>
      </c>
      <c r="D32" s="10" t="s">
        <v>361</v>
      </c>
      <c r="E32" s="9" t="s">
        <v>4</v>
      </c>
      <c r="F32" s="32"/>
      <c r="G32" s="16" t="str">
        <f t="shared" si="4"/>
        <v>入力完了</v>
      </c>
      <c r="H32" s="25" t="s">
        <v>4043</v>
      </c>
      <c r="I32" s="25" t="str">
        <f t="shared" si="7"/>
        <v/>
      </c>
    </row>
    <row r="33" spans="1:11" ht="58.5">
      <c r="A33" s="261"/>
      <c r="B33" s="255"/>
      <c r="C33" s="28" t="s">
        <v>5253</v>
      </c>
      <c r="D33" s="10" t="s">
        <v>166</v>
      </c>
      <c r="E33" s="9" t="s">
        <v>268</v>
      </c>
      <c r="F33" s="32"/>
      <c r="G33" s="16" t="str">
        <f t="shared" si="4"/>
        <v>入力完了</v>
      </c>
      <c r="H33" s="25" t="s">
        <v>4044</v>
      </c>
      <c r="I33" s="25" t="str">
        <f>TRIM(IFERROR(MID(F33,FIND("(",F33)+1,FIND(")",F33)-FIND("(",F33)-1),0))</f>
        <v>0</v>
      </c>
      <c r="K33" s="7"/>
    </row>
    <row r="34" spans="1:11" ht="51.75" customHeight="1">
      <c r="A34" s="262"/>
      <c r="B34" s="254"/>
      <c r="C34" s="27" t="s">
        <v>5254</v>
      </c>
      <c r="D34" s="11" t="s">
        <v>311</v>
      </c>
      <c r="E34" s="9" t="s">
        <v>9</v>
      </c>
      <c r="F34" s="33"/>
      <c r="G34" s="16" t="str">
        <f t="shared" si="4"/>
        <v>入力完了</v>
      </c>
      <c r="H34" s="25" t="s">
        <v>4045</v>
      </c>
      <c r="I34" s="25" t="str">
        <f t="shared" ref="I34" si="8">TRIM(F34)</f>
        <v/>
      </c>
      <c r="K34" s="7"/>
    </row>
    <row r="35" spans="1:11" ht="51.75" customHeight="1">
      <c r="A35" s="260">
        <v>61</v>
      </c>
      <c r="B35" s="253" t="s">
        <v>5246</v>
      </c>
      <c r="C35" s="28" t="s">
        <v>5056</v>
      </c>
      <c r="D35" s="30">
        <v>2022</v>
      </c>
      <c r="E35" s="9" t="s">
        <v>324</v>
      </c>
      <c r="F35" s="34"/>
      <c r="G35" s="16" t="str">
        <f>IF(AND($F$2=3,F35=""),"申請に必要項目です",IF(AND($F$2=4,F35=""),"申請に必要項目です","入力完了"))</f>
        <v>入力完了</v>
      </c>
      <c r="H35" s="25" t="s">
        <v>4046</v>
      </c>
      <c r="I35" s="25" t="str">
        <f t="shared" ref="I35" si="9">TRIM(F35)</f>
        <v/>
      </c>
      <c r="K35" s="7"/>
    </row>
    <row r="36" spans="1:11" ht="51.75" customHeight="1">
      <c r="A36" s="261"/>
      <c r="B36" s="255"/>
      <c r="C36" s="27" t="s">
        <v>5057</v>
      </c>
      <c r="D36" s="31">
        <v>4</v>
      </c>
      <c r="E36" s="9" t="s">
        <v>268</v>
      </c>
      <c r="F36" s="55"/>
      <c r="G36" s="16" t="str">
        <f>IF(AND($F$2=3,F36=""),"申請に必要項目です",IF(AND($F$2=4,F36=""),"申請に必要項目です","入力完了"))</f>
        <v>入力完了</v>
      </c>
      <c r="H36" s="25" t="s">
        <v>4047</v>
      </c>
      <c r="I36" s="77">
        <f>F36</f>
        <v>0</v>
      </c>
      <c r="K36" s="7"/>
    </row>
    <row r="37" spans="1:11" ht="51.75" customHeight="1">
      <c r="A37" s="261"/>
      <c r="B37" s="255"/>
      <c r="C37" s="28" t="s">
        <v>5058</v>
      </c>
      <c r="D37" s="31">
        <v>1</v>
      </c>
      <c r="E37" s="9" t="s">
        <v>268</v>
      </c>
      <c r="F37" s="55"/>
      <c r="G37" s="16" t="str">
        <f t="shared" ref="G37:G43" si="10">IF(AND($F$2=3,F37=""),"申請に必要項目です",IF(AND($F$2=4,F37=""),"申請に必要項目です","入力完了"))</f>
        <v>入力完了</v>
      </c>
      <c r="H37" s="25" t="s">
        <v>4048</v>
      </c>
      <c r="I37" s="77">
        <f>F37</f>
        <v>0</v>
      </c>
      <c r="K37" s="7"/>
    </row>
    <row r="38" spans="1:11" ht="51.75" customHeight="1">
      <c r="A38" s="261"/>
      <c r="B38" s="255"/>
      <c r="C38" s="27" t="s">
        <v>5060</v>
      </c>
      <c r="D38" s="30">
        <v>2024</v>
      </c>
      <c r="E38" s="9" t="s">
        <v>324</v>
      </c>
      <c r="F38" s="34"/>
      <c r="G38" s="16" t="str">
        <f t="shared" si="10"/>
        <v>入力完了</v>
      </c>
      <c r="H38" s="25" t="s">
        <v>4049</v>
      </c>
      <c r="I38" s="25" t="str">
        <f t="shared" ref="I38:I43" si="11">TRIM(F38)</f>
        <v/>
      </c>
      <c r="K38" s="7"/>
    </row>
    <row r="39" spans="1:11" ht="51.75" customHeight="1">
      <c r="A39" s="261"/>
      <c r="B39" s="255"/>
      <c r="C39" s="28" t="s">
        <v>5061</v>
      </c>
      <c r="D39" s="31">
        <v>3</v>
      </c>
      <c r="E39" s="9" t="s">
        <v>268</v>
      </c>
      <c r="F39" s="55"/>
      <c r="G39" s="16" t="str">
        <f t="shared" si="10"/>
        <v>入力完了</v>
      </c>
      <c r="H39" s="25" t="s">
        <v>4050</v>
      </c>
      <c r="I39" s="77">
        <f>F39</f>
        <v>0</v>
      </c>
      <c r="K39" s="7"/>
    </row>
    <row r="40" spans="1:11" ht="51.75" customHeight="1">
      <c r="A40" s="261"/>
      <c r="B40" s="255"/>
      <c r="C40" s="27" t="s">
        <v>5062</v>
      </c>
      <c r="D40" s="31">
        <v>31</v>
      </c>
      <c r="E40" s="9" t="s">
        <v>268</v>
      </c>
      <c r="F40" s="55"/>
      <c r="G40" s="16" t="str">
        <f t="shared" si="10"/>
        <v>入力完了</v>
      </c>
      <c r="H40" s="25" t="s">
        <v>4051</v>
      </c>
      <c r="I40" s="77">
        <f>F40</f>
        <v>0</v>
      </c>
      <c r="K40" s="7"/>
    </row>
    <row r="41" spans="1:11" ht="51.75" customHeight="1">
      <c r="A41" s="261"/>
      <c r="B41" s="255"/>
      <c r="C41" s="28" t="s">
        <v>5063</v>
      </c>
      <c r="D41" s="10" t="s">
        <v>327</v>
      </c>
      <c r="E41" s="9" t="s">
        <v>268</v>
      </c>
      <c r="F41" s="32"/>
      <c r="G41" s="16" t="str">
        <f t="shared" si="10"/>
        <v>入力完了</v>
      </c>
      <c r="H41" s="25" t="s">
        <v>4052</v>
      </c>
      <c r="I41" s="25">
        <f>IF(ISERROR(FIND("(",F41)),F41,LEFT(F41,FIND("(",F41)-1))</f>
        <v>0</v>
      </c>
      <c r="K41" s="7"/>
    </row>
    <row r="42" spans="1:11" ht="51.75" customHeight="1">
      <c r="A42" s="261"/>
      <c r="B42" s="255"/>
      <c r="C42" s="27" t="s">
        <v>5064</v>
      </c>
      <c r="D42" s="10" t="s">
        <v>274</v>
      </c>
      <c r="E42" s="9" t="s">
        <v>6</v>
      </c>
      <c r="F42" s="32"/>
      <c r="G42" s="16" t="str">
        <f t="shared" si="10"/>
        <v>入力完了</v>
      </c>
      <c r="H42" s="25" t="s">
        <v>4053</v>
      </c>
      <c r="I42" s="25" t="str">
        <f>TRIM(CONCATENATE(F42,"("&amp;I41&amp;")"))</f>
        <v>(0)</v>
      </c>
      <c r="K42" s="7"/>
    </row>
    <row r="43" spans="1:11" ht="51.75" customHeight="1">
      <c r="A43" s="261"/>
      <c r="B43" s="255"/>
      <c r="C43" s="28" t="s">
        <v>5248</v>
      </c>
      <c r="D43" s="10" t="s">
        <v>343</v>
      </c>
      <c r="E43" s="9" t="s">
        <v>6</v>
      </c>
      <c r="F43" s="32"/>
      <c r="G43" s="16" t="str">
        <f t="shared" si="10"/>
        <v>入力完了</v>
      </c>
      <c r="H43" s="25" t="s">
        <v>4054</v>
      </c>
      <c r="I43" s="25" t="str">
        <f t="shared" si="11"/>
        <v/>
      </c>
      <c r="K43" s="7"/>
    </row>
    <row r="44" spans="1:11" ht="51.75" customHeight="1">
      <c r="A44" s="261"/>
      <c r="B44" s="255"/>
      <c r="C44" s="27" t="s">
        <v>5065</v>
      </c>
      <c r="D44" s="10" t="s">
        <v>4555</v>
      </c>
      <c r="E44" s="9" t="s">
        <v>268</v>
      </c>
      <c r="F44" s="32"/>
      <c r="G44" s="16" t="str">
        <f t="shared" ref="G44" si="12">IF(AND($F$2=3,F28=""),"申請に必要項目です",IF(AND($F$2=4,F28=""),"申請に必要項目です","入力完了"))</f>
        <v>入力完了</v>
      </c>
      <c r="H44" s="25" t="s">
        <v>4055</v>
      </c>
      <c r="I44" s="25" t="str">
        <f>TRIM(IFERROR(MID(F44,FIND("(",F44)+1,FIND(")",F44)-FIND("(",F44)-1),0))</f>
        <v>0</v>
      </c>
      <c r="K44" s="7"/>
    </row>
    <row r="45" spans="1:11" ht="51.75" customHeight="1">
      <c r="A45" s="261"/>
      <c r="B45" s="255"/>
      <c r="C45" s="28" t="s">
        <v>5249</v>
      </c>
      <c r="D45" s="11">
        <v>312345678</v>
      </c>
      <c r="E45" s="9" t="s">
        <v>9</v>
      </c>
      <c r="F45" s="33"/>
      <c r="G45" s="16" t="str">
        <f>IF(AND($F$2=3,F45=""),"申請に必要項目です",IF(AND($F$2=4,F45=""),"申請に必要項目です","入力完了"))</f>
        <v>入力完了</v>
      </c>
      <c r="H45" s="25" t="s">
        <v>4056</v>
      </c>
      <c r="I45" s="25" t="str">
        <f t="shared" ref="I45" si="13">TRIM(F45)</f>
        <v/>
      </c>
      <c r="K45" s="7"/>
    </row>
    <row r="46" spans="1:11" ht="51.75" customHeight="1">
      <c r="A46" s="261"/>
      <c r="B46" s="255"/>
      <c r="C46" s="27" t="s">
        <v>5067</v>
      </c>
      <c r="D46" s="10" t="s">
        <v>271</v>
      </c>
      <c r="E46" s="9" t="s">
        <v>4</v>
      </c>
      <c r="F46" s="32"/>
      <c r="G46" s="16" t="str">
        <f t="shared" ref="G46:G50" si="14">IF(AND($F$2=3,F46=""),"申請に必要項目です",IF(AND($F$2=4,F46=""),"申請に必要項目です","入力完了"))</f>
        <v>入力完了</v>
      </c>
      <c r="H46" s="25" t="s">
        <v>4057</v>
      </c>
      <c r="I46" s="25" t="str">
        <f t="shared" ref="I46:I48" si="15">TRIM(F46)</f>
        <v/>
      </c>
      <c r="K46" s="7"/>
    </row>
    <row r="47" spans="1:11" ht="51.75" customHeight="1">
      <c r="A47" s="261"/>
      <c r="B47" s="255"/>
      <c r="C47" s="28" t="s">
        <v>5251</v>
      </c>
      <c r="D47" s="10" t="s">
        <v>344</v>
      </c>
      <c r="E47" s="9" t="s">
        <v>4</v>
      </c>
      <c r="F47" s="32"/>
      <c r="G47" s="16" t="str">
        <f t="shared" si="14"/>
        <v>入力完了</v>
      </c>
      <c r="H47" s="25" t="s">
        <v>4058</v>
      </c>
      <c r="I47" s="25" t="str">
        <f t="shared" si="15"/>
        <v/>
      </c>
      <c r="K47" s="7"/>
    </row>
    <row r="48" spans="1:11" s="19" customFormat="1" ht="51.75" customHeight="1">
      <c r="A48" s="261"/>
      <c r="B48" s="255"/>
      <c r="C48" s="27" t="s">
        <v>5068</v>
      </c>
      <c r="D48" s="10" t="s">
        <v>361</v>
      </c>
      <c r="E48" s="9" t="s">
        <v>4</v>
      </c>
      <c r="F48" s="32"/>
      <c r="G48" s="16" t="str">
        <f t="shared" si="14"/>
        <v>入力完了</v>
      </c>
      <c r="H48" s="25" t="s">
        <v>4059</v>
      </c>
      <c r="I48" s="25" t="str">
        <f t="shared" si="15"/>
        <v/>
      </c>
    </row>
    <row r="49" spans="1:11" ht="58.5">
      <c r="A49" s="261"/>
      <c r="B49" s="255"/>
      <c r="C49" s="28" t="s">
        <v>5252</v>
      </c>
      <c r="D49" s="10" t="s">
        <v>166</v>
      </c>
      <c r="E49" s="9" t="s">
        <v>268</v>
      </c>
      <c r="F49" s="32"/>
      <c r="G49" s="16" t="str">
        <f t="shared" si="14"/>
        <v>入力完了</v>
      </c>
      <c r="H49" s="25" t="s">
        <v>4060</v>
      </c>
      <c r="I49" s="25" t="str">
        <f>TRIM(IFERROR(MID(F49,FIND("(",F49)+1,FIND(")",F49)-FIND("(",F49)-1),0))</f>
        <v>0</v>
      </c>
      <c r="K49" s="7"/>
    </row>
    <row r="50" spans="1:11" ht="51.75" customHeight="1">
      <c r="A50" s="262"/>
      <c r="B50" s="254"/>
      <c r="C50" s="27" t="s">
        <v>5070</v>
      </c>
      <c r="D50" s="11" t="s">
        <v>311</v>
      </c>
      <c r="E50" s="9" t="s">
        <v>9</v>
      </c>
      <c r="F50" s="33"/>
      <c r="G50" s="16" t="str">
        <f t="shared" si="14"/>
        <v>入力完了</v>
      </c>
      <c r="H50" s="25" t="s">
        <v>4061</v>
      </c>
      <c r="I50" s="25" t="str">
        <f t="shared" ref="I50" si="16">TRIM(F50)</f>
        <v/>
      </c>
      <c r="K50" s="7"/>
    </row>
    <row r="51" spans="1:11" ht="51.75" customHeight="1">
      <c r="A51" s="260">
        <v>61</v>
      </c>
      <c r="B51" s="253" t="s">
        <v>5247</v>
      </c>
      <c r="C51" s="28" t="s">
        <v>5056</v>
      </c>
      <c r="D51" s="30">
        <v>2022</v>
      </c>
      <c r="E51" s="9" t="s">
        <v>324</v>
      </c>
      <c r="F51" s="34"/>
      <c r="G51" s="16" t="str">
        <f>IF(AND($F$2=4,F51=""),"申請に必要項目です","入力完了")</f>
        <v>入力完了</v>
      </c>
      <c r="H51" s="25" t="s">
        <v>4062</v>
      </c>
      <c r="I51" s="25" t="str">
        <f t="shared" ref="I51" si="17">TRIM(F51)</f>
        <v/>
      </c>
      <c r="K51" s="7"/>
    </row>
    <row r="52" spans="1:11" ht="51.75" customHeight="1">
      <c r="A52" s="261"/>
      <c r="B52" s="255"/>
      <c r="C52" s="27" t="s">
        <v>5057</v>
      </c>
      <c r="D52" s="31">
        <v>4</v>
      </c>
      <c r="E52" s="9" t="s">
        <v>268</v>
      </c>
      <c r="F52" s="55"/>
      <c r="G52" s="16" t="str">
        <f>IF(AND($F$2=4,F52=""),"申請に必要項目です","入力完了")</f>
        <v>入力完了</v>
      </c>
      <c r="H52" s="25" t="s">
        <v>4063</v>
      </c>
      <c r="I52" s="77">
        <f>F52</f>
        <v>0</v>
      </c>
      <c r="K52" s="7"/>
    </row>
    <row r="53" spans="1:11" ht="51.75" customHeight="1">
      <c r="A53" s="261"/>
      <c r="B53" s="255"/>
      <c r="C53" s="28" t="s">
        <v>5058</v>
      </c>
      <c r="D53" s="31">
        <v>1</v>
      </c>
      <c r="E53" s="9" t="s">
        <v>268</v>
      </c>
      <c r="F53" s="55"/>
      <c r="G53" s="16" t="str">
        <f t="shared" ref="G53:G59" si="18">IF(AND($F$2=4,F53=""),"申請に必要項目です","入力完了")</f>
        <v>入力完了</v>
      </c>
      <c r="H53" s="25" t="s">
        <v>4064</v>
      </c>
      <c r="I53" s="77">
        <f>F53</f>
        <v>0</v>
      </c>
      <c r="K53" s="7"/>
    </row>
    <row r="54" spans="1:11" ht="51.75" customHeight="1">
      <c r="A54" s="261"/>
      <c r="B54" s="255"/>
      <c r="C54" s="27" t="s">
        <v>5060</v>
      </c>
      <c r="D54" s="30">
        <v>2024</v>
      </c>
      <c r="E54" s="9" t="s">
        <v>324</v>
      </c>
      <c r="F54" s="34"/>
      <c r="G54" s="16" t="str">
        <f t="shared" si="18"/>
        <v>入力完了</v>
      </c>
      <c r="H54" s="25" t="s">
        <v>4065</v>
      </c>
      <c r="I54" s="25" t="str">
        <f t="shared" ref="I54:I59" si="19">TRIM(F54)</f>
        <v/>
      </c>
      <c r="K54" s="7"/>
    </row>
    <row r="55" spans="1:11" ht="51.75" customHeight="1">
      <c r="A55" s="261"/>
      <c r="B55" s="255"/>
      <c r="C55" s="28" t="s">
        <v>5061</v>
      </c>
      <c r="D55" s="31">
        <v>3</v>
      </c>
      <c r="E55" s="9" t="s">
        <v>268</v>
      </c>
      <c r="F55" s="55"/>
      <c r="G55" s="16" t="str">
        <f t="shared" si="18"/>
        <v>入力完了</v>
      </c>
      <c r="H55" s="25" t="s">
        <v>4066</v>
      </c>
      <c r="I55" s="77">
        <f>F55</f>
        <v>0</v>
      </c>
      <c r="K55" s="7"/>
    </row>
    <row r="56" spans="1:11" ht="51.75" customHeight="1">
      <c r="A56" s="261"/>
      <c r="B56" s="255"/>
      <c r="C56" s="27" t="s">
        <v>5062</v>
      </c>
      <c r="D56" s="31">
        <v>31</v>
      </c>
      <c r="E56" s="9" t="s">
        <v>268</v>
      </c>
      <c r="F56" s="55"/>
      <c r="G56" s="16" t="str">
        <f t="shared" si="18"/>
        <v>入力完了</v>
      </c>
      <c r="H56" s="25" t="s">
        <v>4067</v>
      </c>
      <c r="I56" s="77">
        <f>F56</f>
        <v>0</v>
      </c>
      <c r="K56" s="7"/>
    </row>
    <row r="57" spans="1:11" ht="51.75" customHeight="1">
      <c r="A57" s="261"/>
      <c r="B57" s="255"/>
      <c r="C57" s="28" t="s">
        <v>5063</v>
      </c>
      <c r="D57" s="10" t="s">
        <v>327</v>
      </c>
      <c r="E57" s="9" t="s">
        <v>268</v>
      </c>
      <c r="F57" s="32"/>
      <c r="G57" s="16" t="str">
        <f t="shared" si="18"/>
        <v>入力完了</v>
      </c>
      <c r="H57" s="25" t="s">
        <v>4068</v>
      </c>
      <c r="I57" s="25">
        <f>IF(ISERROR(FIND("(",F57)),F57,LEFT(F57,FIND("(",F57)-1))</f>
        <v>0</v>
      </c>
      <c r="K57" s="7"/>
    </row>
    <row r="58" spans="1:11" ht="51.75" customHeight="1">
      <c r="A58" s="261"/>
      <c r="B58" s="255"/>
      <c r="C58" s="27" t="s">
        <v>5064</v>
      </c>
      <c r="D58" s="10" t="s">
        <v>274</v>
      </c>
      <c r="E58" s="9" t="s">
        <v>6</v>
      </c>
      <c r="F58" s="32"/>
      <c r="G58" s="16" t="str">
        <f t="shared" si="18"/>
        <v>入力完了</v>
      </c>
      <c r="H58" s="25" t="s">
        <v>4069</v>
      </c>
      <c r="I58" s="25" t="str">
        <f>TRIM(CONCATENATE(F58,"("&amp;I57&amp;")"))</f>
        <v>(0)</v>
      </c>
      <c r="K58" s="7"/>
    </row>
    <row r="59" spans="1:11" ht="51.75" customHeight="1">
      <c r="A59" s="261"/>
      <c r="B59" s="255"/>
      <c r="C59" s="28" t="s">
        <v>5248</v>
      </c>
      <c r="D59" s="10" t="s">
        <v>343</v>
      </c>
      <c r="E59" s="9" t="s">
        <v>6</v>
      </c>
      <c r="F59" s="32"/>
      <c r="G59" s="16" t="str">
        <f t="shared" si="18"/>
        <v>入力完了</v>
      </c>
      <c r="H59" s="25" t="s">
        <v>4070</v>
      </c>
      <c r="I59" s="25" t="str">
        <f t="shared" si="19"/>
        <v/>
      </c>
      <c r="K59" s="7"/>
    </row>
    <row r="60" spans="1:11" ht="51.75" customHeight="1">
      <c r="A60" s="261"/>
      <c r="B60" s="255"/>
      <c r="C60" s="27" t="s">
        <v>5065</v>
      </c>
      <c r="D60" s="10" t="s">
        <v>4555</v>
      </c>
      <c r="E60" s="9" t="s">
        <v>268</v>
      </c>
      <c r="F60" s="32"/>
      <c r="G60" s="16" t="str">
        <f t="shared" ref="G60" si="20">IF(AND($F$2=4,F28=""),"申請に必要項目です","入力完了")</f>
        <v>入力完了</v>
      </c>
      <c r="H60" s="25" t="s">
        <v>4071</v>
      </c>
      <c r="I60" s="25" t="str">
        <f>TRIM(IFERROR(MID(F60,FIND("(",F60)+1,FIND(")",F60)-FIND("(",F60)-1),0))</f>
        <v>0</v>
      </c>
      <c r="K60" s="7"/>
    </row>
    <row r="61" spans="1:11" ht="51.75" customHeight="1">
      <c r="A61" s="261"/>
      <c r="B61" s="255"/>
      <c r="C61" s="28" t="s">
        <v>5250</v>
      </c>
      <c r="D61" s="11">
        <v>312345678</v>
      </c>
      <c r="E61" s="9" t="s">
        <v>9</v>
      </c>
      <c r="F61" s="33"/>
      <c r="G61" s="16" t="str">
        <f>IF(AND($F$2=4,F61=""),"申請に必要項目です","入力完了")</f>
        <v>入力完了</v>
      </c>
      <c r="H61" s="25" t="s">
        <v>4072</v>
      </c>
      <c r="I61" s="25" t="str">
        <f t="shared" ref="I61" si="21">TRIM(F61)</f>
        <v/>
      </c>
      <c r="K61" s="7"/>
    </row>
    <row r="62" spans="1:11" ht="51.75" customHeight="1">
      <c r="A62" s="261"/>
      <c r="B62" s="255"/>
      <c r="C62" s="27" t="s">
        <v>5067</v>
      </c>
      <c r="D62" s="10" t="s">
        <v>271</v>
      </c>
      <c r="E62" s="9" t="s">
        <v>4</v>
      </c>
      <c r="F62" s="32"/>
      <c r="G62" s="16" t="str">
        <f t="shared" ref="G62:G66" si="22">IF(AND($F$2=4,F62=""),"申請に必要項目です","入力完了")</f>
        <v>入力完了</v>
      </c>
      <c r="H62" s="25" t="s">
        <v>4073</v>
      </c>
      <c r="I62" s="25" t="str">
        <f t="shared" ref="I62:I64" si="23">TRIM(F62)</f>
        <v/>
      </c>
      <c r="K62" s="7"/>
    </row>
    <row r="63" spans="1:11" ht="51.75" customHeight="1">
      <c r="A63" s="261"/>
      <c r="B63" s="255"/>
      <c r="C63" s="28" t="s">
        <v>5251</v>
      </c>
      <c r="D63" s="10" t="s">
        <v>344</v>
      </c>
      <c r="E63" s="9" t="s">
        <v>4</v>
      </c>
      <c r="F63" s="32"/>
      <c r="G63" s="16" t="str">
        <f t="shared" si="22"/>
        <v>入力完了</v>
      </c>
      <c r="H63" s="25" t="s">
        <v>4074</v>
      </c>
      <c r="I63" s="25" t="str">
        <f t="shared" si="23"/>
        <v/>
      </c>
      <c r="K63" s="7"/>
    </row>
    <row r="64" spans="1:11" s="19" customFormat="1" ht="51.75" customHeight="1">
      <c r="A64" s="261"/>
      <c r="B64" s="255"/>
      <c r="C64" s="27" t="s">
        <v>5068</v>
      </c>
      <c r="D64" s="10" t="s">
        <v>361</v>
      </c>
      <c r="E64" s="9" t="s">
        <v>4</v>
      </c>
      <c r="F64" s="32"/>
      <c r="G64" s="16" t="str">
        <f t="shared" si="22"/>
        <v>入力完了</v>
      </c>
      <c r="H64" s="25" t="s">
        <v>4075</v>
      </c>
      <c r="I64" s="25" t="str">
        <f t="shared" si="23"/>
        <v/>
      </c>
    </row>
    <row r="65" spans="1:11" ht="58.5">
      <c r="A65" s="261"/>
      <c r="B65" s="255"/>
      <c r="C65" s="28" t="s">
        <v>5252</v>
      </c>
      <c r="D65" s="10" t="s">
        <v>166</v>
      </c>
      <c r="E65" s="9" t="s">
        <v>268</v>
      </c>
      <c r="F65" s="32"/>
      <c r="G65" s="16" t="str">
        <f t="shared" si="22"/>
        <v>入力完了</v>
      </c>
      <c r="H65" s="25" t="s">
        <v>4076</v>
      </c>
      <c r="I65" s="25" t="str">
        <f>TRIM(IFERROR(MID(F65,FIND("(",F65)+1,FIND(")",F65)-FIND("(",F65)-1),0))</f>
        <v>0</v>
      </c>
      <c r="K65" s="7"/>
    </row>
    <row r="66" spans="1:11" ht="51" customHeight="1">
      <c r="A66" s="262"/>
      <c r="B66" s="254"/>
      <c r="C66" s="27" t="s">
        <v>5070</v>
      </c>
      <c r="D66" s="11" t="s">
        <v>311</v>
      </c>
      <c r="E66" s="9" t="s">
        <v>9</v>
      </c>
      <c r="F66" s="33"/>
      <c r="G66" s="16" t="str">
        <f t="shared" si="22"/>
        <v>入力完了</v>
      </c>
      <c r="H66" s="25" t="s">
        <v>4077</v>
      </c>
      <c r="I66" s="25" t="str">
        <f t="shared" ref="I66" si="24">TRIM(F66)</f>
        <v/>
      </c>
      <c r="K66" s="7"/>
    </row>
    <row r="67" spans="1:11" ht="51.75" customHeight="1">
      <c r="F67" s="38" t="s">
        <v>308</v>
      </c>
      <c r="G67" s="22">
        <f>COUNTIF(G2:G66,"申請に必要項目です")</f>
        <v>17</v>
      </c>
    </row>
    <row r="68" spans="1:11" ht="51.75" customHeight="1">
      <c r="F68" s="84"/>
      <c r="G68" s="85"/>
    </row>
    <row r="69" spans="1:11" ht="51.75" customHeight="1">
      <c r="F69" s="194"/>
    </row>
  </sheetData>
  <sheetProtection algorithmName="SHA-512" hashValue="uB7G4DTZARMIN0AG/CjSuulwzHqHD57GyqdVwZveQYlX/fo4Y3UIednMDaVyhi9H+kyJWwPylhY7EF3FVOWc1w==" saltValue="jEhlPiYm2XaD9eosM2RPhw==" spinCount="100000" sheet="1" autoFilter="0"/>
  <autoFilter ref="A1:I68" xr:uid="{CB13DCAF-1262-4178-9BBE-FE858B675EEE}"/>
  <dataConsolidate/>
  <mergeCells count="8">
    <mergeCell ref="A51:A66"/>
    <mergeCell ref="B51:B66"/>
    <mergeCell ref="B3:B18"/>
    <mergeCell ref="A3:A18"/>
    <mergeCell ref="A19:A34"/>
    <mergeCell ref="B19:B34"/>
    <mergeCell ref="A35:A50"/>
    <mergeCell ref="B35:B50"/>
  </mergeCells>
  <phoneticPr fontId="2"/>
  <conditionalFormatting sqref="F2:F15">
    <cfRule type="expression" dxfId="184" priority="5">
      <formula>F2=""</formula>
    </cfRule>
  </conditionalFormatting>
  <conditionalFormatting sqref="F16:F66">
    <cfRule type="expression" dxfId="183" priority="9">
      <formula>F16=""</formula>
    </cfRule>
  </conditionalFormatting>
  <conditionalFormatting sqref="F19:F66">
    <cfRule type="expression" dxfId="182" priority="3">
      <formula>$F$2=1</formula>
    </cfRule>
  </conditionalFormatting>
  <conditionalFormatting sqref="F35:F66">
    <cfRule type="expression" dxfId="181" priority="7">
      <formula>$F$2=2</formula>
    </cfRule>
  </conditionalFormatting>
  <conditionalFormatting sqref="F51:F66">
    <cfRule type="expression" dxfId="180" priority="2">
      <formula>$F$2=3</formula>
    </cfRule>
  </conditionalFormatting>
  <conditionalFormatting sqref="H1">
    <cfRule type="duplicateValues" dxfId="179" priority="43"/>
  </conditionalFormatting>
  <conditionalFormatting sqref="H1:H1048576">
    <cfRule type="duplicateValues" dxfId="178" priority="1"/>
    <cfRule type="duplicateValues" dxfId="177" priority="6"/>
  </conditionalFormatting>
  <dataValidations count="14">
    <dataValidation type="list" allowBlank="1" showInputMessage="1" showErrorMessage="1" sqref="F8 F5 F40 F37 F53 F21 F56 F24" xr:uid="{06BD2CC8-F9F3-499E-A44F-AF1BDD2E946F}">
      <formula1>INDIRECT("日")</formula1>
    </dataValidation>
    <dataValidation type="list" allowBlank="1" showInputMessage="1" showErrorMessage="1" sqref="F4 F7 F36 F39 F20 F55 F52 F23" xr:uid="{F76F036D-851E-4911-830B-207CD3000D7D}">
      <formula1>INDIRECT("月")</formula1>
    </dataValidation>
    <dataValidation type="list" allowBlank="1" showInputMessage="1" showErrorMessage="1" sqref="F9 F41 F25 F57" xr:uid="{71C64484-28E9-4D03-8F5C-FB6247005C73}">
      <formula1>INDIRECT("業種")</formula1>
    </dataValidation>
    <dataValidation type="list" allowBlank="1" showInputMessage="1" showErrorMessage="1" sqref="F17 F12 F49 F44 F33 F28 F65 F60" xr:uid="{9D9F57A6-6713-441B-BEEE-DF2598B8E8B9}">
      <formula1>INDIRECT("国番号")</formula1>
    </dataValidation>
    <dataValidation imeMode="halfAlpha" allowBlank="1" showInputMessage="1" showErrorMessage="1" promptTitle="入力条件" prompt="英字で記入ください。" sqref="F14 F46 F30 F62" xr:uid="{67314369-D3D4-4A35-856E-D7526FFC709B}"/>
    <dataValidation imeMode="halfAlpha" allowBlank="1" showInputMessage="1" showErrorMessage="1" promptTitle="補足" prompt="【良い例】_x000a_312345678_x000a__x000a_【ダメな例】_x000a_0312345678_x000a_03-1234-5678_x000a__x000a_【電話番号不明の場合】_x000a_000と記入ください。" sqref="F18 F45 F29 F13" xr:uid="{DD389F1A-20AD-4C69-B27E-6736A1783D27}"/>
    <dataValidation type="whole" imeMode="halfAlpha" allowBlank="1" showInputMessage="1" showErrorMessage="1" sqref="F22 F38 F54 F6" xr:uid="{D3551FFC-D1F6-4C32-A7D9-5A5D02E4B21F}">
      <formula1>1900</formula1>
      <formula2>2050</formula2>
    </dataValidation>
    <dataValidation type="list" allowBlank="1" showInputMessage="1" showErrorMessage="1" sqref="F2" xr:uid="{E8E58E4C-BDEC-457D-9F0F-963C83D471B7}">
      <formula1>INDIRECT("転職回数")</formula1>
    </dataValidation>
    <dataValidation imeMode="halfAlpha" allowBlank="1" showInputMessage="1" showErrorMessage="1" promptTitle="入力例" prompt="Sales,Audit,HRなど" sqref="F15 F31 F47 F63" xr:uid="{3C67F7E4-E3B4-4B4A-9F60-F92FE6B698D9}"/>
    <dataValidation type="whole" imeMode="halfAlpha" allowBlank="1" showInputMessage="1" showErrorMessage="1" promptTitle="注意事項" prompt="直近5年間の職歴を全て入力が必要です。_x000a_5年以内に在籍していた前職がある場合、直近の職歴から順に記入してください。" sqref="F51 F3 F19 F35" xr:uid="{46877262-8DBD-47E4-86D3-9F45C0951A85}">
      <formula1>1900</formula1>
      <formula2>2050</formula2>
    </dataValidation>
    <dataValidation imeMode="halfAlpha" allowBlank="1" showInputMessage="1" showErrorMessage="1" promptTitle="入力条件" prompt="英数字で記入ください。_x000a_建物名は省略してください。" sqref="F11 F27 F43 F59" xr:uid="{CFD244DA-7FA3-4FDE-9295-49B06518333D}"/>
    <dataValidation imeMode="halfAlpha" allowBlank="1" showInputMessage="1" showErrorMessage="1" promptTitle="入力条件" prompt="英字で記入ください。_x000a_正式名称で記入ください。" sqref="F10 F26 F42 F58" xr:uid="{194EC637-2132-46FF-B2BC-E9F1E0FC652B}"/>
    <dataValidation imeMode="halfAlpha" allowBlank="1" showInputMessage="1" showErrorMessage="1" promptTitle="補足" prompt="【良い例】_x000a_312345678_x000a__x000a_【ダメな例】_x000a_0312345678_x000a_03-1234-5678_x000a__x000a_【電話番号不明の場合】_x000a_000と記入ください。_x000a__x000a_" sqref="F34 F50 F61 F66" xr:uid="{12134277-872E-42DE-87E1-D7B9D6EC8C6F}"/>
    <dataValidation imeMode="halfAlpha" allowBlank="1" showInputMessage="1" showErrorMessage="1" promptTitle="入力条件" prompt="英字で記入ください。_x000a_上司（責任者）名が不明の場合は、N/Aと記入ください。" sqref="F32 F48 F64 F16" xr:uid="{683FDF7C-B267-4434-ABF1-443F5F4BE111}"/>
  </dataValidations>
  <hyperlinks>
    <hyperlink ref="K3" location="【中国】お伺い書!F65" display="【中国】お伺い書!F65" xr:uid="{03E04847-CC4B-49AE-88E4-2EC4087EE0F8}"/>
  </hyperlinks>
  <pageMargins left="0.70866141732283472" right="0.70866141732283472" top="0.74803149606299213" bottom="0.74803149606299213" header="0.31496062992125984" footer="0.31496062992125984"/>
  <pageSetup paperSize="9" scale="38" fitToHeight="0" orientation="portrait" r:id="rId1"/>
  <headerFooter differentFirst="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0EC8F-5C61-4659-93AC-3B09962F590E}">
  <sheetPr>
    <tabColor rgb="FFFFFF00"/>
    <pageSetUpPr fitToPage="1"/>
  </sheetPr>
  <dimension ref="A1:K43"/>
  <sheetViews>
    <sheetView zoomScale="55" zoomScaleNormal="55" workbookViewId="0">
      <pane xSplit="3" ySplit="1" topLeftCell="D2" activePane="bottomRight" state="frozen"/>
      <selection activeCell="D55" sqref="D55"/>
      <selection pane="topRight" activeCell="D55" sqref="D55"/>
      <selection pane="bottomLeft" activeCell="D55" sqref="D55"/>
      <selection pane="bottomRight" activeCell="F2" sqref="F2"/>
    </sheetView>
  </sheetViews>
  <sheetFormatPr defaultColWidth="9" defaultRowHeight="51.75" customHeight="1"/>
  <cols>
    <col min="1" max="1" width="6" style="7" customWidth="1"/>
    <col min="2" max="2" width="32.125" style="23" customWidth="1"/>
    <col min="3" max="3" width="58.625" style="6" customWidth="1"/>
    <col min="4" max="4" width="22" style="5" customWidth="1"/>
    <col min="5" max="5" width="14" style="4" customWidth="1"/>
    <col min="6" max="6" width="76.25" style="7" customWidth="1"/>
    <col min="7" max="7" width="34.75" style="7" customWidth="1"/>
    <col min="8" max="8" width="40.75" style="7" customWidth="1"/>
    <col min="9" max="9" width="58" style="7" customWidth="1"/>
    <col min="10" max="10" width="9" style="7" customWidth="1"/>
    <col min="11" max="11" width="13" style="1" bestFit="1" customWidth="1"/>
    <col min="12" max="12" width="9" style="7" customWidth="1"/>
    <col min="13" max="16384" width="9" style="7"/>
  </cols>
  <sheetData>
    <row r="1" spans="1:11" ht="48.75" customHeight="1">
      <c r="A1" s="12" t="s">
        <v>0</v>
      </c>
      <c r="B1" s="29" t="s">
        <v>285</v>
      </c>
      <c r="C1" s="13" t="s">
        <v>284</v>
      </c>
      <c r="D1" s="21" t="s">
        <v>272</v>
      </c>
      <c r="E1" s="8" t="s">
        <v>1</v>
      </c>
      <c r="F1" s="13" t="s">
        <v>273</v>
      </c>
      <c r="G1" s="14" t="s">
        <v>2</v>
      </c>
      <c r="H1" s="24" t="s">
        <v>4013</v>
      </c>
      <c r="I1" s="24" t="s">
        <v>312</v>
      </c>
      <c r="K1" s="7"/>
    </row>
    <row r="2" spans="1:11" ht="78">
      <c r="A2" s="40">
        <v>113</v>
      </c>
      <c r="B2" s="213" t="s">
        <v>5255</v>
      </c>
      <c r="C2" s="20" t="s">
        <v>5261</v>
      </c>
      <c r="D2" s="30"/>
      <c r="E2" s="9"/>
      <c r="F2" s="41"/>
      <c r="G2" s="16" t="str">
        <f t="shared" ref="G2:G8" si="0">IF(F2="","申請に必要項目です","入力完了")</f>
        <v>申請に必要項目です</v>
      </c>
      <c r="H2" s="25" t="s">
        <v>580</v>
      </c>
      <c r="I2" s="25"/>
      <c r="K2" s="7"/>
    </row>
    <row r="3" spans="1:11" ht="51.75" customHeight="1">
      <c r="A3" s="260">
        <v>113</v>
      </c>
      <c r="B3" s="253" t="s">
        <v>5256</v>
      </c>
      <c r="C3" s="17" t="s">
        <v>5262</v>
      </c>
      <c r="D3" s="10" t="s">
        <v>356</v>
      </c>
      <c r="E3" s="9" t="s">
        <v>4</v>
      </c>
      <c r="F3" s="32"/>
      <c r="G3" s="16" t="str">
        <f>IF(F3="","申請に必要項目です","入力完了")</f>
        <v>申請に必要項目です</v>
      </c>
      <c r="H3" s="25" t="s">
        <v>3983</v>
      </c>
      <c r="I3" s="25" t="str">
        <f t="shared" ref="I3:I4" si="1">TRIM(F3)</f>
        <v/>
      </c>
      <c r="K3" s="195" t="s">
        <v>4995</v>
      </c>
    </row>
    <row r="4" spans="1:11" ht="51.75" customHeight="1">
      <c r="A4" s="261"/>
      <c r="B4" s="255"/>
      <c r="C4" s="20" t="s">
        <v>5263</v>
      </c>
      <c r="D4" s="10" t="s">
        <v>367</v>
      </c>
      <c r="E4" s="9" t="s">
        <v>4</v>
      </c>
      <c r="F4" s="32"/>
      <c r="G4" s="16" t="str">
        <f t="shared" si="0"/>
        <v>申請に必要項目です</v>
      </c>
      <c r="H4" s="25" t="s">
        <v>3984</v>
      </c>
      <c r="I4" s="25" t="str">
        <f t="shared" si="1"/>
        <v/>
      </c>
      <c r="K4" s="7"/>
    </row>
    <row r="5" spans="1:11" ht="51.75" customHeight="1">
      <c r="A5" s="261"/>
      <c r="B5" s="255"/>
      <c r="C5" s="17" t="s">
        <v>5264</v>
      </c>
      <c r="D5" s="10" t="s">
        <v>310</v>
      </c>
      <c r="E5" s="9" t="s">
        <v>268</v>
      </c>
      <c r="F5" s="32"/>
      <c r="G5" s="16" t="str">
        <f t="shared" si="0"/>
        <v>申請に必要項目です</v>
      </c>
      <c r="H5" s="25" t="s">
        <v>3985</v>
      </c>
      <c r="I5" s="25" t="str">
        <f>TRIM(IF(F5="台湾_TaiwanChina","China",IF(F5="香港_HongKongChina","China",IF(F5="マカオ_MacaoChina","China",IF(F5="中国本土_Mainland of China","China",F5)))))</f>
        <v/>
      </c>
      <c r="K5" s="7"/>
    </row>
    <row r="6" spans="1:11" ht="51.75" customHeight="1">
      <c r="A6" s="261"/>
      <c r="B6" s="255"/>
      <c r="C6" s="20" t="s">
        <v>5265</v>
      </c>
      <c r="D6" s="30">
        <v>2000</v>
      </c>
      <c r="E6" s="9" t="s">
        <v>324</v>
      </c>
      <c r="F6" s="34"/>
      <c r="G6" s="16" t="str">
        <f t="shared" si="0"/>
        <v>申請に必要項目です</v>
      </c>
      <c r="H6" s="25" t="s">
        <v>3986</v>
      </c>
      <c r="I6" s="25" t="str">
        <f t="shared" ref="I6:I12" si="2">TRIM(F6)</f>
        <v/>
      </c>
      <c r="K6" s="7"/>
    </row>
    <row r="7" spans="1:11" ht="51.75" customHeight="1">
      <c r="A7" s="261"/>
      <c r="B7" s="255"/>
      <c r="C7" s="17" t="s">
        <v>5266</v>
      </c>
      <c r="D7" s="31">
        <v>7</v>
      </c>
      <c r="E7" s="9" t="s">
        <v>268</v>
      </c>
      <c r="F7" s="55"/>
      <c r="G7" s="16" t="str">
        <f t="shared" si="0"/>
        <v>申請に必要項目です</v>
      </c>
      <c r="H7" s="25" t="s">
        <v>3987</v>
      </c>
      <c r="I7" s="77">
        <f>F7</f>
        <v>0</v>
      </c>
      <c r="K7" s="7"/>
    </row>
    <row r="8" spans="1:11" ht="51.75" customHeight="1">
      <c r="A8" s="261"/>
      <c r="B8" s="255"/>
      <c r="C8" s="20" t="s">
        <v>5267</v>
      </c>
      <c r="D8" s="30">
        <v>15</v>
      </c>
      <c r="E8" s="9" t="s">
        <v>268</v>
      </c>
      <c r="F8" s="55"/>
      <c r="G8" s="16" t="str">
        <f t="shared" si="0"/>
        <v>申請に必要項目です</v>
      </c>
      <c r="H8" s="25" t="s">
        <v>3988</v>
      </c>
      <c r="I8" s="77">
        <f>F8</f>
        <v>0</v>
      </c>
      <c r="K8" s="7"/>
    </row>
    <row r="9" spans="1:11" ht="51.75" customHeight="1">
      <c r="A9" s="261"/>
      <c r="B9" s="255"/>
      <c r="C9" s="17" t="s">
        <v>5099</v>
      </c>
      <c r="D9" s="10" t="s">
        <v>4599</v>
      </c>
      <c r="E9" s="9" t="s">
        <v>268</v>
      </c>
      <c r="F9" s="32"/>
      <c r="G9" s="16" t="str">
        <f>IF(F9="","申請に必要項目です","入力完了")</f>
        <v>申請に必要項目です</v>
      </c>
      <c r="H9" s="25" t="s">
        <v>4605</v>
      </c>
      <c r="I9" s="25">
        <f>IF(ISERROR(FIND("_",F9)),F9,LEFT(F9,FIND("_",F9)-1))</f>
        <v>0</v>
      </c>
      <c r="K9" s="7"/>
    </row>
    <row r="10" spans="1:11" ht="51.75" customHeight="1">
      <c r="A10" s="261"/>
      <c r="B10" s="255"/>
      <c r="C10" s="20" t="s">
        <v>5100</v>
      </c>
      <c r="D10" s="10" t="s">
        <v>343</v>
      </c>
      <c r="E10" s="9" t="s">
        <v>11</v>
      </c>
      <c r="F10" s="39"/>
      <c r="G10" s="16" t="str">
        <f>IF(F9="","該当者のみ必要項目です",IF(AND($F$9="いいえ",F10=""),"申請に必要項目です","入力完了"))</f>
        <v>該当者のみ必要項目です</v>
      </c>
      <c r="H10" s="25" t="s">
        <v>4606</v>
      </c>
      <c r="I10" s="25">
        <f>IF(F9="はい(申請者と同じ住所で登録します）",【中国】お伺い書!$F$72&amp;","&amp;【中国】お伺い書!$F$70&amp;","&amp;【中国】お伺い書!$F$69&amp;","&amp;【中国】お伺い書!$F$71&amp;","&amp;【中国】お伺い書!$F$68,F10)</f>
        <v>0</v>
      </c>
      <c r="K10" s="7"/>
    </row>
    <row r="11" spans="1:11" ht="51.75" customHeight="1">
      <c r="A11" s="260">
        <v>113</v>
      </c>
      <c r="B11" s="253" t="s">
        <v>5257</v>
      </c>
      <c r="C11" s="17" t="s">
        <v>5262</v>
      </c>
      <c r="D11" s="10" t="s">
        <v>356</v>
      </c>
      <c r="E11" s="9" t="s">
        <v>4</v>
      </c>
      <c r="F11" s="32"/>
      <c r="G11" s="16" t="str">
        <f>IF(AND($F$2=2,F11=""),"申請に必要項目です",IF(AND($F$2=3,F11=""),"申請に必要項目です",IF(AND($F$2=4,F11=""),"申請に必要項目です",IF(AND($F$2=5,F11=""),"申請に必要項目です","入力完了"))))</f>
        <v>入力完了</v>
      </c>
      <c r="H11" s="25" t="s">
        <v>3989</v>
      </c>
      <c r="I11" s="25" t="str">
        <f t="shared" si="2"/>
        <v/>
      </c>
      <c r="K11" s="7"/>
    </row>
    <row r="12" spans="1:11" ht="51.75" customHeight="1">
      <c r="A12" s="261"/>
      <c r="B12" s="255"/>
      <c r="C12" s="20" t="s">
        <v>5263</v>
      </c>
      <c r="D12" s="10" t="s">
        <v>4572</v>
      </c>
      <c r="E12" s="9" t="s">
        <v>4</v>
      </c>
      <c r="F12" s="32"/>
      <c r="G12" s="16" t="str">
        <f t="shared" ref="G12:G17" si="3">IF(AND($F$2=2,F12=""),"申請に必要項目です",IF(AND($F$2=3,F12=""),"申請に必要項目です",IF(AND($F$2=4,F12=""),"申請に必要項目です",IF(AND($F$2=5,F12=""),"申請に必要項目です","入力完了"))))</f>
        <v>入力完了</v>
      </c>
      <c r="H12" s="25" t="s">
        <v>3990</v>
      </c>
      <c r="I12" s="25" t="str">
        <f t="shared" si="2"/>
        <v/>
      </c>
      <c r="K12" s="7"/>
    </row>
    <row r="13" spans="1:11" ht="51.75" customHeight="1">
      <c r="A13" s="261"/>
      <c r="B13" s="255"/>
      <c r="C13" s="17" t="s">
        <v>5264</v>
      </c>
      <c r="D13" s="10" t="s">
        <v>310</v>
      </c>
      <c r="E13" s="9" t="s">
        <v>268</v>
      </c>
      <c r="F13" s="32"/>
      <c r="G13" s="16" t="str">
        <f t="shared" si="3"/>
        <v>入力完了</v>
      </c>
      <c r="H13" s="25" t="s">
        <v>3991</v>
      </c>
      <c r="I13" s="25" t="str">
        <f>TRIM(IF(F13="台湾_TaiwanChina","China",IF(F13="香港_HongKongChina","China",IF(F13="マカオ_MacaoChina","China",IF(F13="中国本土_Mainland of China","China",F13)))))</f>
        <v/>
      </c>
      <c r="K13" s="7"/>
    </row>
    <row r="14" spans="1:11" ht="51.75" customHeight="1">
      <c r="A14" s="261"/>
      <c r="B14" s="255"/>
      <c r="C14" s="20" t="s">
        <v>5265</v>
      </c>
      <c r="D14" s="30">
        <v>2001</v>
      </c>
      <c r="E14" s="9" t="s">
        <v>324</v>
      </c>
      <c r="F14" s="34"/>
      <c r="G14" s="16" t="str">
        <f t="shared" si="3"/>
        <v>入力完了</v>
      </c>
      <c r="H14" s="25" t="s">
        <v>3992</v>
      </c>
      <c r="I14" s="25" t="str">
        <f t="shared" ref="I14:I20" si="4">TRIM(F14)</f>
        <v/>
      </c>
      <c r="K14" s="7"/>
    </row>
    <row r="15" spans="1:11" ht="51.75" customHeight="1">
      <c r="A15" s="261"/>
      <c r="B15" s="255"/>
      <c r="C15" s="17" t="s">
        <v>5266</v>
      </c>
      <c r="D15" s="31">
        <v>7</v>
      </c>
      <c r="E15" s="9" t="s">
        <v>268</v>
      </c>
      <c r="F15" s="55"/>
      <c r="G15" s="16" t="str">
        <f t="shared" si="3"/>
        <v>入力完了</v>
      </c>
      <c r="H15" s="25" t="s">
        <v>3993</v>
      </c>
      <c r="I15" s="77">
        <f>F15</f>
        <v>0</v>
      </c>
      <c r="K15" s="7"/>
    </row>
    <row r="16" spans="1:11" ht="51.75" customHeight="1">
      <c r="A16" s="261"/>
      <c r="B16" s="255"/>
      <c r="C16" s="20" t="s">
        <v>5267</v>
      </c>
      <c r="D16" s="30">
        <v>15</v>
      </c>
      <c r="E16" s="9" t="s">
        <v>268</v>
      </c>
      <c r="F16" s="55"/>
      <c r="G16" s="16" t="str">
        <f t="shared" si="3"/>
        <v>入力完了</v>
      </c>
      <c r="H16" s="25" t="s">
        <v>3994</v>
      </c>
      <c r="I16" s="77">
        <f>F16</f>
        <v>0</v>
      </c>
      <c r="K16" s="7"/>
    </row>
    <row r="17" spans="1:11" ht="51.75" customHeight="1">
      <c r="A17" s="261"/>
      <c r="B17" s="255"/>
      <c r="C17" s="17" t="s">
        <v>5099</v>
      </c>
      <c r="D17" s="10" t="s">
        <v>4599</v>
      </c>
      <c r="E17" s="9" t="s">
        <v>268</v>
      </c>
      <c r="F17" s="32"/>
      <c r="G17" s="16" t="str">
        <f t="shared" si="3"/>
        <v>入力完了</v>
      </c>
      <c r="H17" s="25" t="s">
        <v>4607</v>
      </c>
      <c r="I17" s="25">
        <f>IF(ISERROR(FIND("_",F17)),F17,LEFT(F17,FIND("_",F17)-1))</f>
        <v>0</v>
      </c>
      <c r="K17" s="7"/>
    </row>
    <row r="18" spans="1:11" ht="51.75" customHeight="1">
      <c r="A18" s="261"/>
      <c r="B18" s="255"/>
      <c r="C18" s="20" t="s">
        <v>5100</v>
      </c>
      <c r="D18" s="10" t="s">
        <v>343</v>
      </c>
      <c r="E18" s="9" t="s">
        <v>11</v>
      </c>
      <c r="F18" s="39"/>
      <c r="G18" s="16" t="str">
        <f>IF(AND($F$2=2,F17="いいえ",F18=""),"申請に必要項目です",IF(AND($F$2=3,F17="いいえ",F18=""),"申請に必要項目です",IF(AND($F$2=4,F17="いいえ",F18=""),"申請に必要項目です",IF(AND($F$2=5,F17="いいえ",F18=""),"申請に必要項目です",IF(AND($F$2=2,F17=""),"該当者のみ必要項目です",IF(AND($F$2=3,F17=""),"該当者のみ必要項目です",IF(AND($F$2=4,F17=""),"該当者のみ必要項目です",IF(AND($F$2=5,F17=""),"該当者のみ必要項目です","入力完了"))))))))</f>
        <v>入力完了</v>
      </c>
      <c r="H18" s="25" t="s">
        <v>4608</v>
      </c>
      <c r="I18" s="25">
        <f>IF(F17="はい(申請者と同じ住所で登録します）",【中国】お伺い書!$F$72&amp;","&amp;【中国】お伺い書!$F$70&amp;","&amp;【中国】お伺い書!$F$69&amp;","&amp;【中国】お伺い書!$F$71&amp;","&amp;【中国】お伺い書!$F$68,F18)</f>
        <v>0</v>
      </c>
      <c r="K18" s="7"/>
    </row>
    <row r="19" spans="1:11" ht="51.75" customHeight="1">
      <c r="A19" s="260">
        <v>113</v>
      </c>
      <c r="B19" s="253" t="s">
        <v>5258</v>
      </c>
      <c r="C19" s="17" t="s">
        <v>5262</v>
      </c>
      <c r="D19" s="10" t="s">
        <v>356</v>
      </c>
      <c r="E19" s="9" t="s">
        <v>4</v>
      </c>
      <c r="F19" s="32"/>
      <c r="G19" s="16" t="str">
        <f>IF(AND($F$2=3,F19=""),"申請に必要項目です",IF(AND($F$2=4,F19=""),"申請に必要項目です",IF(AND($F$2=5,F19=""),"申請に必要項目です","入力完了")))</f>
        <v>入力完了</v>
      </c>
      <c r="H19" s="25" t="s">
        <v>3995</v>
      </c>
      <c r="I19" s="25" t="str">
        <f t="shared" si="4"/>
        <v/>
      </c>
      <c r="K19" s="7"/>
    </row>
    <row r="20" spans="1:11" ht="51.75" customHeight="1">
      <c r="A20" s="261"/>
      <c r="B20" s="255"/>
      <c r="C20" s="20" t="s">
        <v>5263</v>
      </c>
      <c r="D20" s="10" t="s">
        <v>4573</v>
      </c>
      <c r="E20" s="9" t="s">
        <v>4</v>
      </c>
      <c r="F20" s="32"/>
      <c r="G20" s="16" t="str">
        <f t="shared" ref="G20:G25" si="5">IF(AND($F$2=3,F20=""),"申請に必要項目です",IF(AND($F$2=4,F20=""),"申請に必要項目です",IF(AND($F$2=5,F20=""),"申請に必要項目です","入力完了")))</f>
        <v>入力完了</v>
      </c>
      <c r="H20" s="25" t="s">
        <v>3996</v>
      </c>
      <c r="I20" s="25" t="str">
        <f t="shared" si="4"/>
        <v/>
      </c>
      <c r="K20" s="7"/>
    </row>
    <row r="21" spans="1:11" ht="51.75" customHeight="1">
      <c r="A21" s="261"/>
      <c r="B21" s="255"/>
      <c r="C21" s="17" t="s">
        <v>5264</v>
      </c>
      <c r="D21" s="10" t="s">
        <v>310</v>
      </c>
      <c r="E21" s="9" t="s">
        <v>268</v>
      </c>
      <c r="F21" s="32"/>
      <c r="G21" s="16" t="str">
        <f t="shared" si="5"/>
        <v>入力完了</v>
      </c>
      <c r="H21" s="25" t="s">
        <v>3997</v>
      </c>
      <c r="I21" s="25" t="str">
        <f>TRIM(IF(F21="台湾_TaiwanChina","China",IF(F21="香港_HongKongChina","China",IF(F21="マカオ_MacaoChina","China",IF(F21="中国本土_Mainland of China","China",F21)))))</f>
        <v/>
      </c>
      <c r="K21" s="7"/>
    </row>
    <row r="22" spans="1:11" ht="51.75" customHeight="1">
      <c r="A22" s="261"/>
      <c r="B22" s="255"/>
      <c r="C22" s="20" t="s">
        <v>5265</v>
      </c>
      <c r="D22" s="30">
        <v>2002</v>
      </c>
      <c r="E22" s="9" t="s">
        <v>324</v>
      </c>
      <c r="F22" s="34"/>
      <c r="G22" s="16" t="str">
        <f t="shared" si="5"/>
        <v>入力完了</v>
      </c>
      <c r="H22" s="25" t="s">
        <v>3998</v>
      </c>
      <c r="I22" s="25" t="str">
        <f t="shared" ref="I22:I28" si="6">TRIM(F22)</f>
        <v/>
      </c>
      <c r="K22" s="7"/>
    </row>
    <row r="23" spans="1:11" ht="51.75" customHeight="1">
      <c r="A23" s="261"/>
      <c r="B23" s="255"/>
      <c r="C23" s="17" t="s">
        <v>5266</v>
      </c>
      <c r="D23" s="31">
        <v>7</v>
      </c>
      <c r="E23" s="9" t="s">
        <v>268</v>
      </c>
      <c r="F23" s="55"/>
      <c r="G23" s="16" t="str">
        <f t="shared" si="5"/>
        <v>入力完了</v>
      </c>
      <c r="H23" s="25" t="s">
        <v>3999</v>
      </c>
      <c r="I23" s="77">
        <f>F23</f>
        <v>0</v>
      </c>
      <c r="K23" s="7"/>
    </row>
    <row r="24" spans="1:11" ht="51.75" customHeight="1">
      <c r="A24" s="261"/>
      <c r="B24" s="255"/>
      <c r="C24" s="20" t="s">
        <v>5267</v>
      </c>
      <c r="D24" s="30">
        <v>15</v>
      </c>
      <c r="E24" s="9" t="s">
        <v>268</v>
      </c>
      <c r="F24" s="55"/>
      <c r="G24" s="16" t="str">
        <f t="shared" si="5"/>
        <v>入力完了</v>
      </c>
      <c r="H24" s="25" t="s">
        <v>4000</v>
      </c>
      <c r="I24" s="77">
        <f>F24</f>
        <v>0</v>
      </c>
      <c r="K24" s="7"/>
    </row>
    <row r="25" spans="1:11" ht="51.75" customHeight="1">
      <c r="A25" s="261"/>
      <c r="B25" s="255"/>
      <c r="C25" s="17" t="s">
        <v>5099</v>
      </c>
      <c r="D25" s="10" t="s">
        <v>4599</v>
      </c>
      <c r="E25" s="9" t="s">
        <v>268</v>
      </c>
      <c r="F25" s="32"/>
      <c r="G25" s="16" t="str">
        <f t="shared" si="5"/>
        <v>入力完了</v>
      </c>
      <c r="H25" s="25" t="s">
        <v>4609</v>
      </c>
      <c r="I25" s="25">
        <f>IF(ISERROR(FIND("_",F25)),F25,LEFT(F25,FIND("_",F25)-1))</f>
        <v>0</v>
      </c>
      <c r="K25" s="7"/>
    </row>
    <row r="26" spans="1:11" ht="51.75" customHeight="1">
      <c r="A26" s="261"/>
      <c r="B26" s="255"/>
      <c r="C26" s="20" t="s">
        <v>5100</v>
      </c>
      <c r="D26" s="10" t="s">
        <v>343</v>
      </c>
      <c r="E26" s="9" t="s">
        <v>11</v>
      </c>
      <c r="F26" s="39"/>
      <c r="G26" s="16" t="str">
        <f>IF(AND($F$2=3,F25="いいえ",F26=""),"申請に必要項目です",IF(AND($F$2=4,F25="いいえ",F26=""),"申請に必要項目です",IF(AND($F$2=5,F25="いいえ",F26=""),"申請に必要項目です",IF(AND($F$2=3,F25=""),"該当者のみ必要項目です",IF(AND($F$2=4,F25=""),"該当者のみ必要項目です",IF(AND($F$2=5,F25=""),"該当者のみ必要項目です","入力完了"))))))</f>
        <v>入力完了</v>
      </c>
      <c r="H26" s="25" t="s">
        <v>4610</v>
      </c>
      <c r="I26" s="25">
        <f>IF(F25="はい(申請者と同じ住所で登録します）",【中国】お伺い書!$F$72&amp;","&amp;【中国】お伺い書!$F$70&amp;","&amp;【中国】お伺い書!$F$69&amp;","&amp;【中国】お伺い書!$F$71&amp;","&amp;【中国】お伺い書!$F$68,F26)</f>
        <v>0</v>
      </c>
      <c r="K26" s="7"/>
    </row>
    <row r="27" spans="1:11" ht="51.75" customHeight="1">
      <c r="A27" s="260">
        <v>113</v>
      </c>
      <c r="B27" s="253" t="s">
        <v>5259</v>
      </c>
      <c r="C27" s="17" t="s">
        <v>5262</v>
      </c>
      <c r="D27" s="10" t="s">
        <v>356</v>
      </c>
      <c r="E27" s="9" t="s">
        <v>4</v>
      </c>
      <c r="F27" s="32"/>
      <c r="G27" s="16" t="str">
        <f>IF(AND($F$2=4,F27=""),"申請に必要項目です",IF(AND($F$2=5,F27=""),"申請に必要項目です","入力完了"))</f>
        <v>入力完了</v>
      </c>
      <c r="H27" s="25" t="s">
        <v>4001</v>
      </c>
      <c r="I27" s="25" t="str">
        <f t="shared" si="6"/>
        <v/>
      </c>
      <c r="K27" s="7"/>
    </row>
    <row r="28" spans="1:11" ht="51.75" customHeight="1">
      <c r="A28" s="261"/>
      <c r="B28" s="255"/>
      <c r="C28" s="20" t="s">
        <v>5263</v>
      </c>
      <c r="D28" s="10" t="s">
        <v>4574</v>
      </c>
      <c r="E28" s="9" t="s">
        <v>4</v>
      </c>
      <c r="F28" s="32"/>
      <c r="G28" s="16" t="str">
        <f t="shared" ref="G28:G33" si="7">IF(AND($F$2=4,F28=""),"申請に必要項目です",IF(AND($F$2=5,F28=""),"申請に必要項目です","入力完了"))</f>
        <v>入力完了</v>
      </c>
      <c r="H28" s="25" t="s">
        <v>4002</v>
      </c>
      <c r="I28" s="25" t="str">
        <f t="shared" si="6"/>
        <v/>
      </c>
      <c r="K28" s="7"/>
    </row>
    <row r="29" spans="1:11" ht="51.75" customHeight="1">
      <c r="A29" s="261"/>
      <c r="B29" s="255"/>
      <c r="C29" s="17" t="s">
        <v>5264</v>
      </c>
      <c r="D29" s="10" t="s">
        <v>310</v>
      </c>
      <c r="E29" s="9" t="s">
        <v>268</v>
      </c>
      <c r="F29" s="32"/>
      <c r="G29" s="16" t="str">
        <f t="shared" si="7"/>
        <v>入力完了</v>
      </c>
      <c r="H29" s="25" t="s">
        <v>4003</v>
      </c>
      <c r="I29" s="25" t="str">
        <f>TRIM(IF(F29="台湾_TaiwanChina","China",IF(F29="香港_HongKongChina","China",IF(F29="マカオ_MacaoChina","China",IF(F29="中国本土_Mainland of China","China",F29)))))</f>
        <v/>
      </c>
      <c r="K29" s="7"/>
    </row>
    <row r="30" spans="1:11" ht="51.75" customHeight="1">
      <c r="A30" s="261"/>
      <c r="B30" s="255"/>
      <c r="C30" s="20" t="s">
        <v>5265</v>
      </c>
      <c r="D30" s="30">
        <v>2003</v>
      </c>
      <c r="E30" s="9" t="s">
        <v>324</v>
      </c>
      <c r="F30" s="34"/>
      <c r="G30" s="16" t="str">
        <f t="shared" si="7"/>
        <v>入力完了</v>
      </c>
      <c r="H30" s="25" t="s">
        <v>4004</v>
      </c>
      <c r="I30" s="25" t="str">
        <f t="shared" ref="I30:I36" si="8">TRIM(F30)</f>
        <v/>
      </c>
      <c r="K30" s="7"/>
    </row>
    <row r="31" spans="1:11" ht="51.75" customHeight="1">
      <c r="A31" s="261"/>
      <c r="B31" s="255"/>
      <c r="C31" s="17" t="s">
        <v>5266</v>
      </c>
      <c r="D31" s="31">
        <v>7</v>
      </c>
      <c r="E31" s="9" t="s">
        <v>268</v>
      </c>
      <c r="F31" s="55"/>
      <c r="G31" s="16" t="str">
        <f t="shared" si="7"/>
        <v>入力完了</v>
      </c>
      <c r="H31" s="25" t="s">
        <v>4005</v>
      </c>
      <c r="I31" s="77">
        <f>F31</f>
        <v>0</v>
      </c>
      <c r="K31" s="7"/>
    </row>
    <row r="32" spans="1:11" ht="51.75" customHeight="1">
      <c r="A32" s="261"/>
      <c r="B32" s="255"/>
      <c r="C32" s="20" t="s">
        <v>5267</v>
      </c>
      <c r="D32" s="30">
        <v>15</v>
      </c>
      <c r="E32" s="9" t="s">
        <v>268</v>
      </c>
      <c r="F32" s="55"/>
      <c r="G32" s="16" t="str">
        <f t="shared" si="7"/>
        <v>入力完了</v>
      </c>
      <c r="H32" s="25" t="s">
        <v>4006</v>
      </c>
      <c r="I32" s="77">
        <f>F32</f>
        <v>0</v>
      </c>
      <c r="K32" s="7"/>
    </row>
    <row r="33" spans="1:11" ht="51.75" customHeight="1">
      <c r="A33" s="261"/>
      <c r="B33" s="255"/>
      <c r="C33" s="17" t="s">
        <v>5099</v>
      </c>
      <c r="D33" s="10" t="s">
        <v>4599</v>
      </c>
      <c r="E33" s="9" t="s">
        <v>268</v>
      </c>
      <c r="F33" s="32"/>
      <c r="G33" s="16" t="str">
        <f t="shared" si="7"/>
        <v>入力完了</v>
      </c>
      <c r="H33" s="25" t="s">
        <v>4611</v>
      </c>
      <c r="I33" s="25">
        <f>IF(ISERROR(FIND("_",F33)),F33,LEFT(F33,FIND("_",F33)-1))</f>
        <v>0</v>
      </c>
      <c r="K33" s="7"/>
    </row>
    <row r="34" spans="1:11" ht="51.75" customHeight="1">
      <c r="A34" s="261"/>
      <c r="B34" s="255"/>
      <c r="C34" s="20" t="s">
        <v>5100</v>
      </c>
      <c r="D34" s="10" t="s">
        <v>343</v>
      </c>
      <c r="E34" s="9" t="s">
        <v>11</v>
      </c>
      <c r="F34" s="39"/>
      <c r="G34" s="16" t="str">
        <f>IF(AND($F$2=4,F33="いいえ",F34=""),"申請に必要項目です",IF(AND($F$2=5,F33="いいえ",F34=""),"申請に必要項目です",IF(AND($F$2=4,F33=""),"該当者のみ必要項目です",IF(AND($F$2=5,F33=""),"該当者のみ必要項目です","入力完了"))))</f>
        <v>入力完了</v>
      </c>
      <c r="H34" s="25" t="s">
        <v>4612</v>
      </c>
      <c r="I34" s="25">
        <f>IF(F33="はい(申請者と同じ住所で登録します）",【中国】お伺い書!$F$72&amp;","&amp;【中国】お伺い書!$F$70&amp;","&amp;【中国】お伺い書!$F$69&amp;","&amp;【中国】お伺い書!$F$71&amp;","&amp;【中国】お伺い書!$F$68,F34)</f>
        <v>0</v>
      </c>
      <c r="K34" s="7"/>
    </row>
    <row r="35" spans="1:11" ht="51.75" customHeight="1">
      <c r="A35" s="260">
        <v>113</v>
      </c>
      <c r="B35" s="253" t="s">
        <v>5260</v>
      </c>
      <c r="C35" s="17" t="s">
        <v>5262</v>
      </c>
      <c r="D35" s="10" t="s">
        <v>356</v>
      </c>
      <c r="E35" s="9" t="s">
        <v>4</v>
      </c>
      <c r="F35" s="32"/>
      <c r="G35" s="16" t="str">
        <f>IF(AND($F$2=5,F35=""),"申請に必要項目です","入力完了")</f>
        <v>入力完了</v>
      </c>
      <c r="H35" s="25" t="s">
        <v>4007</v>
      </c>
      <c r="I35" s="25" t="str">
        <f t="shared" si="8"/>
        <v/>
      </c>
      <c r="K35" s="7"/>
    </row>
    <row r="36" spans="1:11" ht="51.75" customHeight="1">
      <c r="A36" s="261"/>
      <c r="B36" s="255"/>
      <c r="C36" s="20" t="s">
        <v>5263</v>
      </c>
      <c r="D36" s="10" t="s">
        <v>4575</v>
      </c>
      <c r="E36" s="9" t="s">
        <v>4</v>
      </c>
      <c r="F36" s="32"/>
      <c r="G36" s="16" t="str">
        <f t="shared" ref="G36:G41" si="9">IF(AND($F$2=5,F36=""),"申請に必要項目です","入力完了")</f>
        <v>入力完了</v>
      </c>
      <c r="H36" s="25" t="s">
        <v>4008</v>
      </c>
      <c r="I36" s="25" t="str">
        <f t="shared" si="8"/>
        <v/>
      </c>
      <c r="K36" s="7"/>
    </row>
    <row r="37" spans="1:11" ht="51.75" customHeight="1">
      <c r="A37" s="261"/>
      <c r="B37" s="255"/>
      <c r="C37" s="17" t="s">
        <v>5264</v>
      </c>
      <c r="D37" s="10" t="s">
        <v>310</v>
      </c>
      <c r="E37" s="9" t="s">
        <v>268</v>
      </c>
      <c r="F37" s="32"/>
      <c r="G37" s="16" t="str">
        <f t="shared" si="9"/>
        <v>入力完了</v>
      </c>
      <c r="H37" s="25" t="s">
        <v>4009</v>
      </c>
      <c r="I37" s="25" t="str">
        <f>TRIM(IF(F37="台湾_TaiwanChina","China",IF(F37="香港_HongKongChina","China",IF(F37="マカオ_MacaoChina","China",IF(F37="中国本土_Mainland of China","China",F37)))))</f>
        <v/>
      </c>
      <c r="K37" s="7"/>
    </row>
    <row r="38" spans="1:11" ht="51.75" customHeight="1">
      <c r="A38" s="261"/>
      <c r="B38" s="255"/>
      <c r="C38" s="20" t="s">
        <v>5265</v>
      </c>
      <c r="D38" s="30">
        <v>2004</v>
      </c>
      <c r="E38" s="9" t="s">
        <v>324</v>
      </c>
      <c r="F38" s="34"/>
      <c r="G38" s="16" t="str">
        <f t="shared" si="9"/>
        <v>入力完了</v>
      </c>
      <c r="H38" s="25" t="s">
        <v>4010</v>
      </c>
      <c r="I38" s="25" t="str">
        <f t="shared" ref="I38" si="10">TRIM(F38)</f>
        <v/>
      </c>
      <c r="K38" s="7"/>
    </row>
    <row r="39" spans="1:11" ht="51.75" customHeight="1">
      <c r="A39" s="261"/>
      <c r="B39" s="255"/>
      <c r="C39" s="17" t="s">
        <v>5266</v>
      </c>
      <c r="D39" s="31">
        <v>7</v>
      </c>
      <c r="E39" s="9" t="s">
        <v>268</v>
      </c>
      <c r="F39" s="55"/>
      <c r="G39" s="16" t="str">
        <f t="shared" si="9"/>
        <v>入力完了</v>
      </c>
      <c r="H39" s="25" t="s">
        <v>4011</v>
      </c>
      <c r="I39" s="77">
        <f>F39</f>
        <v>0</v>
      </c>
      <c r="K39" s="7"/>
    </row>
    <row r="40" spans="1:11" ht="51.75" customHeight="1">
      <c r="A40" s="261"/>
      <c r="B40" s="255"/>
      <c r="C40" s="20" t="s">
        <v>5267</v>
      </c>
      <c r="D40" s="30">
        <v>15</v>
      </c>
      <c r="E40" s="9" t="s">
        <v>268</v>
      </c>
      <c r="F40" s="55"/>
      <c r="G40" s="16" t="str">
        <f t="shared" si="9"/>
        <v>入力完了</v>
      </c>
      <c r="H40" s="25" t="s">
        <v>4012</v>
      </c>
      <c r="I40" s="77">
        <f>F40</f>
        <v>0</v>
      </c>
      <c r="K40" s="7"/>
    </row>
    <row r="41" spans="1:11" ht="51.75" customHeight="1">
      <c r="A41" s="261"/>
      <c r="B41" s="255"/>
      <c r="C41" s="17" t="s">
        <v>5099</v>
      </c>
      <c r="D41" s="10" t="s">
        <v>4599</v>
      </c>
      <c r="E41" s="9" t="s">
        <v>268</v>
      </c>
      <c r="F41" s="32"/>
      <c r="G41" s="16" t="str">
        <f t="shared" si="9"/>
        <v>入力完了</v>
      </c>
      <c r="H41" s="25" t="s">
        <v>4613</v>
      </c>
      <c r="I41" s="25">
        <f>IF(ISERROR(FIND("_",F41)),F41,LEFT(F41,FIND("_",F41)-1))</f>
        <v>0</v>
      </c>
      <c r="K41" s="7"/>
    </row>
    <row r="42" spans="1:11" ht="51.75" customHeight="1">
      <c r="A42" s="262"/>
      <c r="B42" s="254"/>
      <c r="C42" s="20" t="s">
        <v>5100</v>
      </c>
      <c r="D42" s="10" t="s">
        <v>343</v>
      </c>
      <c r="E42" s="9" t="s">
        <v>11</v>
      </c>
      <c r="F42" s="39"/>
      <c r="G42" s="16" t="str">
        <f>IF(AND($F$2=5,F41="いいえ",F42=""),"申請に必要項目です",IF(AND($F$2=5,F41=""),"該当者のみ必要項目です","入力完了"))</f>
        <v>入力完了</v>
      </c>
      <c r="H42" s="25" t="s">
        <v>4614</v>
      </c>
      <c r="I42" s="25">
        <f>IF(F41="はい(申請者と同じ住所で登録します）",【中国】お伺い書!$F$72&amp;","&amp;【中国】お伺い書!$F$70&amp;","&amp;【中国】お伺い書!$F$69&amp;","&amp;【中国】お伺い書!$F$71&amp;","&amp;【中国】お伺い書!$F$68,F42)</f>
        <v>0</v>
      </c>
      <c r="K42" s="7"/>
    </row>
    <row r="43" spans="1:11" ht="51.75" customHeight="1">
      <c r="F43" s="38" t="s">
        <v>308</v>
      </c>
      <c r="G43" s="22">
        <f>COUNTIF(G2:G42,"申請に必要項目です")</f>
        <v>8</v>
      </c>
    </row>
  </sheetData>
  <sheetProtection algorithmName="SHA-512" hashValue="Ib/m6F2NlWOHIaaA9WUaaq7ewzJOKyDJpkqh5itXCwJXfpAAR+BNdDA+TbxhN9vsXhMn29/jmTXXJ/CqTw+IYw==" saltValue="MEl2g/pHVo1dMs3jC/GTYw==" spinCount="100000" sheet="1" selectLockedCells="1" autoFilter="0"/>
  <autoFilter ref="A1:I42" xr:uid="{CB13DCAF-1262-4178-9BBE-FE858B675EEE}"/>
  <dataConsolidate/>
  <mergeCells count="10">
    <mergeCell ref="A35:A42"/>
    <mergeCell ref="B35:B42"/>
    <mergeCell ref="A3:A10"/>
    <mergeCell ref="B3:B10"/>
    <mergeCell ref="A11:A18"/>
    <mergeCell ref="B11:B18"/>
    <mergeCell ref="A19:A26"/>
    <mergeCell ref="B19:B26"/>
    <mergeCell ref="A27:A34"/>
    <mergeCell ref="B27:B34"/>
  </mergeCells>
  <phoneticPr fontId="2"/>
  <conditionalFormatting sqref="F2:F9">
    <cfRule type="expression" dxfId="176" priority="26">
      <formula>F2=""</formula>
    </cfRule>
  </conditionalFormatting>
  <conditionalFormatting sqref="F9">
    <cfRule type="expression" dxfId="175" priority="25">
      <formula>#REF!=""</formula>
    </cfRule>
  </conditionalFormatting>
  <conditionalFormatting sqref="F10">
    <cfRule type="expression" dxfId="174" priority="22">
      <formula>AND($F$9="いいえ_No",$F$10="")</formula>
    </cfRule>
    <cfRule type="expression" dxfId="173" priority="23">
      <formula>$F$9="はい(申請者と同じ住所で登録します)_Yes, registering with applicant's address"</formula>
    </cfRule>
    <cfRule type="expression" dxfId="172" priority="24">
      <formula>$F$10=""</formula>
    </cfRule>
  </conditionalFormatting>
  <conditionalFormatting sqref="F11:F17">
    <cfRule type="expression" dxfId="171" priority="37">
      <formula>F11=""</formula>
    </cfRule>
  </conditionalFormatting>
  <conditionalFormatting sqref="F11:F42">
    <cfRule type="expression" dxfId="170" priority="6">
      <formula>$F$2=1</formula>
    </cfRule>
  </conditionalFormatting>
  <conditionalFormatting sqref="F17">
    <cfRule type="expression" dxfId="169" priority="21">
      <formula>#REF!=""</formula>
    </cfRule>
  </conditionalFormatting>
  <conditionalFormatting sqref="F18">
    <cfRule type="expression" dxfId="168" priority="18">
      <formula>AND($F$17="いいえ_No",$F$18="")</formula>
    </cfRule>
    <cfRule type="expression" dxfId="167" priority="19">
      <formula>$F$17="はい(申請者と同じ住所で登録します)_Yes, registering with applicant's address"</formula>
    </cfRule>
    <cfRule type="expression" dxfId="166" priority="20">
      <formula>$F$18=""</formula>
    </cfRule>
  </conditionalFormatting>
  <conditionalFormatting sqref="F19:F25">
    <cfRule type="expression" dxfId="165" priority="35">
      <formula>F19=""</formula>
    </cfRule>
  </conditionalFormatting>
  <conditionalFormatting sqref="F19:F42">
    <cfRule type="expression" dxfId="164" priority="4">
      <formula>$F$2=2</formula>
    </cfRule>
  </conditionalFormatting>
  <conditionalFormatting sqref="F26">
    <cfRule type="expression" dxfId="163" priority="14">
      <formula>AND($F$25="いいえ_No",$F$26="")</formula>
    </cfRule>
    <cfRule type="expression" dxfId="162" priority="15">
      <formula>$F$25="はい(申請者と同じ住所で登録します)_Yes, registering with applicant's address"</formula>
    </cfRule>
    <cfRule type="expression" dxfId="161" priority="17">
      <formula>$F$26=""</formula>
    </cfRule>
  </conditionalFormatting>
  <conditionalFormatting sqref="F27:F33">
    <cfRule type="expression" dxfId="160" priority="32">
      <formula>F27=""</formula>
    </cfRule>
  </conditionalFormatting>
  <conditionalFormatting sqref="F27:F42">
    <cfRule type="expression" dxfId="159" priority="3">
      <formula>$F$2=3</formula>
    </cfRule>
  </conditionalFormatting>
  <conditionalFormatting sqref="F34">
    <cfRule type="expression" dxfId="158" priority="9">
      <formula>AND($F$33="いいえ_No",$F$34="")</formula>
    </cfRule>
    <cfRule type="expression" dxfId="157" priority="10">
      <formula>$F$33="はい(申請者と同じ住所で登録します)_Yes, registering with applicant's address"</formula>
    </cfRule>
    <cfRule type="expression" dxfId="156" priority="13">
      <formula>$F$34=""</formula>
    </cfRule>
  </conditionalFormatting>
  <conditionalFormatting sqref="F35:F41">
    <cfRule type="expression" dxfId="155" priority="28">
      <formula>F35=""</formula>
    </cfRule>
  </conditionalFormatting>
  <conditionalFormatting sqref="F35:F42">
    <cfRule type="expression" dxfId="154" priority="2">
      <formula>$F$2=4</formula>
    </cfRule>
  </conditionalFormatting>
  <conditionalFormatting sqref="F42">
    <cfRule type="expression" dxfId="153" priority="7">
      <formula>AND($F$41="いいえ_No",$F$42="")</formula>
    </cfRule>
    <cfRule type="expression" dxfId="152" priority="8">
      <formula>$F$41="はい(申請者と同じ住所で登録します)_Yes, registering with applicant's address"</formula>
    </cfRule>
    <cfRule type="expression" dxfId="151" priority="12">
      <formula>$F$42=""</formula>
    </cfRule>
  </conditionalFormatting>
  <conditionalFormatting sqref="H1:H8 H11:H16 H19:H24 H27:H32 H35:H40 H43:H1048576">
    <cfRule type="duplicateValues" dxfId="150" priority="27"/>
  </conditionalFormatting>
  <conditionalFormatting sqref="H1:H1048576">
    <cfRule type="duplicateValues" dxfId="149" priority="1"/>
  </conditionalFormatting>
  <dataValidations xWindow="773" yWindow="380" count="10">
    <dataValidation imeMode="halfAlpha" allowBlank="1" showInputMessage="1" showErrorMessage="1" promptTitle="入力条件" prompt="英字で記入ください。" sqref="F3:F4 F11:F12 F19:F20 F27:F28 F35:F36" xr:uid="{60A94AA9-E56E-4255-91D1-62F1442BE747}"/>
    <dataValidation type="whole" imeMode="halfAlpha" allowBlank="1" showInputMessage="1" showErrorMessage="1" sqref="F30 F6 F14 F22 F38" xr:uid="{079C631D-97A2-4D09-AC0B-56F873BC3D92}">
      <formula1>1900</formula1>
      <formula2>2050</formula2>
    </dataValidation>
    <dataValidation type="list" imeMode="halfAlpha" allowBlank="1" showInputMessage="1" showErrorMessage="1" sqref="F39 F7 F15 F23 F31" xr:uid="{92D328FA-3A76-4BD8-9D89-083DB26C57FD}">
      <formula1>INDIRECT("月")</formula1>
    </dataValidation>
    <dataValidation type="list" imeMode="halfAlpha" allowBlank="1" showInputMessage="1" showErrorMessage="1" sqref="F40 F8 F16 F24 F32" xr:uid="{821FA9AE-161B-4F57-852B-B9A70459BD18}">
      <formula1>INDIRECT("日")</formula1>
    </dataValidation>
    <dataValidation type="custom" allowBlank="1" showInputMessage="1" showErrorMessage="1" sqref="D3:E4 D27:E28 D11:E12 D19:E20 D35:E36" xr:uid="{471EE391-A997-4E67-BA60-B7553E0313E7}">
      <formula1>LENB(D3)=LEN(D3)</formula1>
    </dataValidation>
    <dataValidation type="list" imeMode="halfAlpha" allowBlank="1" showInputMessage="1" showErrorMessage="1" sqref="F37 F5 F13 F21 F29" xr:uid="{E6784E70-EEE4-4D61-844F-3502604AD396}">
      <formula1>INDIRECT("国名2")</formula1>
    </dataValidation>
    <dataValidation type="list" allowBlank="1" showInputMessage="1" showErrorMessage="1" sqref="F2" xr:uid="{9DC6D411-69E9-4789-962D-689E83DD102C}">
      <formula1>INDIRECT("子供の数")</formula1>
    </dataValidation>
    <dataValidation type="list" allowBlank="1" showInputMessage="1" showErrorMessage="1" sqref="F9 F17 F25 F33 F41" xr:uid="{648E4C86-BDD3-4979-9E8A-5970AD7C919B}">
      <formula1>INDIRECT("回答2")</formula1>
    </dataValidation>
    <dataValidation imeMode="halfAlpha" allowBlank="1" showInputMessage="1" showErrorMessage="1" sqref="F34" xr:uid="{F9503E38-42E0-4C4B-AC04-7D86C908B22D}"/>
    <dataValidation imeMode="halfAlpha" allowBlank="1" showInputMessage="1" showErrorMessage="1" promptTitle="入力条件" prompt="英数字で記入ください。_x000a_建物名は省略してください。" sqref="F10 F18 F26 F42" xr:uid="{F51C1D36-7DF1-448E-87CB-335AD6FE5086}"/>
  </dataValidations>
  <hyperlinks>
    <hyperlink ref="K3" location="【中国】お伺い書!F120" display="【中国】お伺い書!F120" xr:uid="{14B4054E-E24E-42D7-A58B-3C39C99788FB}"/>
  </hyperlinks>
  <pageMargins left="0.70866141732283472" right="0.70866141732283472" top="0.74803149606299213" bottom="0.74803149606299213" header="0.31496062992125984" footer="0.31496062992125984"/>
  <pageSetup paperSize="9" scale="38" fitToHeight="0" orientation="portrait" r:id="rId1"/>
  <headerFooter differentFirst="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DB59A-E804-4785-BD12-7BC6AE5DCF39}">
  <sheetPr>
    <tabColor rgb="FFFFFF00"/>
    <pageSetUpPr fitToPage="1"/>
  </sheetPr>
  <dimension ref="A1:K23"/>
  <sheetViews>
    <sheetView zoomScale="60" zoomScaleNormal="60" workbookViewId="0">
      <pane xSplit="3" ySplit="1" topLeftCell="D2" activePane="bottomRight" state="frozen"/>
      <selection activeCell="D55" sqref="D55"/>
      <selection pane="topRight" activeCell="D55" sqref="D55"/>
      <selection pane="bottomLeft" activeCell="D55" sqref="D55"/>
      <selection pane="bottomRight" activeCell="F2" sqref="F2"/>
    </sheetView>
  </sheetViews>
  <sheetFormatPr defaultColWidth="9" defaultRowHeight="51.75" customHeight="1"/>
  <cols>
    <col min="1" max="1" width="6" style="7" customWidth="1"/>
    <col min="2" max="2" width="32.125" style="23" customWidth="1"/>
    <col min="3" max="3" width="58.625" style="6" customWidth="1"/>
    <col min="4" max="4" width="22" style="5" customWidth="1"/>
    <col min="5" max="5" width="14" style="4" customWidth="1"/>
    <col min="6" max="6" width="76.25" style="7" customWidth="1"/>
    <col min="7" max="7" width="34.75" style="7" customWidth="1"/>
    <col min="8" max="8" width="31.875" style="7" customWidth="1"/>
    <col min="9" max="9" width="37.375" style="7" customWidth="1"/>
    <col min="10" max="10" width="9" style="7" customWidth="1"/>
    <col min="11" max="11" width="13" style="1" bestFit="1" customWidth="1"/>
    <col min="12" max="12" width="9" style="7" customWidth="1"/>
    <col min="13" max="16384" width="9" style="7"/>
  </cols>
  <sheetData>
    <row r="1" spans="1:11" ht="48.75" customHeight="1">
      <c r="A1" s="12" t="s">
        <v>0</v>
      </c>
      <c r="B1" s="29" t="s">
        <v>285</v>
      </c>
      <c r="C1" s="13" t="s">
        <v>284</v>
      </c>
      <c r="D1" s="21" t="s">
        <v>272</v>
      </c>
      <c r="E1" s="8" t="s">
        <v>1</v>
      </c>
      <c r="F1" s="13" t="s">
        <v>273</v>
      </c>
      <c r="G1" s="14" t="s">
        <v>2</v>
      </c>
      <c r="H1" s="24" t="s">
        <v>312</v>
      </c>
      <c r="I1" s="24" t="s">
        <v>312</v>
      </c>
      <c r="K1" s="7"/>
    </row>
    <row r="2" spans="1:11" ht="78">
      <c r="A2" s="40">
        <v>115</v>
      </c>
      <c r="B2" s="213" t="s">
        <v>5268</v>
      </c>
      <c r="C2" s="28" t="s">
        <v>5274</v>
      </c>
      <c r="D2" s="30"/>
      <c r="E2" s="9"/>
      <c r="F2" s="41"/>
      <c r="G2" s="16" t="str">
        <f t="shared" ref="G2" si="0">IF(F2="","申請に必要項目です","入力完了")</f>
        <v>申請に必要項目です</v>
      </c>
      <c r="H2" s="25" t="s">
        <v>581</v>
      </c>
      <c r="I2" s="25" t="str">
        <f t="shared" ref="I2" si="1">TRIM(F2)</f>
        <v/>
      </c>
      <c r="K2" s="7"/>
    </row>
    <row r="3" spans="1:11" ht="51.75" customHeight="1">
      <c r="A3" s="260">
        <v>115</v>
      </c>
      <c r="B3" s="253" t="s">
        <v>5269</v>
      </c>
      <c r="C3" s="27" t="s">
        <v>5275</v>
      </c>
      <c r="D3" s="10" t="s">
        <v>4576</v>
      </c>
      <c r="E3" s="9" t="s">
        <v>4</v>
      </c>
      <c r="F3" s="32"/>
      <c r="G3" s="16" t="str">
        <f t="shared" ref="G3:G5" si="2">IF(F3="","申請に必要項目です","入力完了")</f>
        <v>申請に必要項目です</v>
      </c>
      <c r="H3" s="25" t="s">
        <v>574</v>
      </c>
      <c r="I3" s="25" t="str">
        <f t="shared" ref="I3:I4" si="3">TRIM(F3)</f>
        <v/>
      </c>
      <c r="K3" s="201" t="s">
        <v>4995</v>
      </c>
    </row>
    <row r="4" spans="1:11" ht="51.75" customHeight="1">
      <c r="A4" s="261"/>
      <c r="B4" s="255"/>
      <c r="C4" s="28" t="s">
        <v>5276</v>
      </c>
      <c r="D4" s="10" t="s">
        <v>4582</v>
      </c>
      <c r="E4" s="9" t="s">
        <v>268</v>
      </c>
      <c r="F4" s="32"/>
      <c r="G4" s="16" t="str">
        <f t="shared" si="2"/>
        <v>申請に必要項目です</v>
      </c>
      <c r="H4" s="25" t="s">
        <v>4078</v>
      </c>
      <c r="I4" s="25" t="str">
        <f t="shared" si="3"/>
        <v/>
      </c>
      <c r="K4" s="7"/>
    </row>
    <row r="5" spans="1:11" ht="51.75" customHeight="1">
      <c r="A5" s="261"/>
      <c r="B5" s="255"/>
      <c r="C5" s="27" t="s">
        <v>5281</v>
      </c>
      <c r="D5" s="10" t="s">
        <v>363</v>
      </c>
      <c r="E5" s="9" t="s">
        <v>268</v>
      </c>
      <c r="F5" s="32"/>
      <c r="G5" s="16" t="str">
        <f t="shared" si="2"/>
        <v>申請に必要項目です</v>
      </c>
      <c r="H5" s="25" t="s">
        <v>4079</v>
      </c>
      <c r="I5" s="25">
        <f>IF(ISERROR(FIND("(",F5)),F5,LEFT(F5,FIND("(",F5)-1))</f>
        <v>0</v>
      </c>
      <c r="K5" s="7"/>
    </row>
    <row r="6" spans="1:11" ht="58.5">
      <c r="A6" s="262"/>
      <c r="B6" s="254"/>
      <c r="C6" s="27" t="s">
        <v>5129</v>
      </c>
      <c r="D6" s="10" t="s">
        <v>4568</v>
      </c>
      <c r="E6" s="9" t="s">
        <v>268</v>
      </c>
      <c r="F6" s="32"/>
      <c r="G6" s="16" t="str">
        <f>IF(F5="","該当者のみ必要項目です",IF(AND(F5="停留",F6=""),"申請に必要項目です",IF(AND(F5="居留",F6=""),"申請に必要項目です","入力完了")))</f>
        <v>該当者のみ必要項目です</v>
      </c>
      <c r="H6" s="25" t="s">
        <v>4592</v>
      </c>
      <c r="I6" s="25">
        <f>IF(ISERROR(FIND("(",F6)),F6,LEFT(F6,FIND("(",F6)-1))</f>
        <v>0</v>
      </c>
      <c r="K6" s="7"/>
    </row>
    <row r="7" spans="1:11" ht="51.75" customHeight="1">
      <c r="A7" s="260">
        <v>115</v>
      </c>
      <c r="B7" s="253" t="s">
        <v>5270</v>
      </c>
      <c r="C7" s="27" t="s">
        <v>5277</v>
      </c>
      <c r="D7" s="10" t="s">
        <v>4577</v>
      </c>
      <c r="E7" s="9" t="s">
        <v>4</v>
      </c>
      <c r="F7" s="32"/>
      <c r="G7" s="16" t="str">
        <f>IF(AND($F$2=2,F7=""),"申請に必要項目です",IF(AND($F$2=3,F7=""),"申請に必要項目です",IF(AND($F$2=4,F7=""),"申請に必要項目です",IF(AND($F$2=5,F7=""),"申請に必要項目です","入力完了"))))</f>
        <v>入力完了</v>
      </c>
      <c r="H7" s="25" t="s">
        <v>575</v>
      </c>
      <c r="I7" s="25" t="str">
        <f t="shared" ref="I7:I20" si="4">TRIM(F7)</f>
        <v/>
      </c>
    </row>
    <row r="8" spans="1:11" ht="51.75" customHeight="1">
      <c r="A8" s="261"/>
      <c r="B8" s="255"/>
      <c r="C8" s="28" t="s">
        <v>5276</v>
      </c>
      <c r="D8" s="10" t="s">
        <v>4584</v>
      </c>
      <c r="E8" s="9" t="s">
        <v>268</v>
      </c>
      <c r="F8" s="32"/>
      <c r="G8" s="16" t="str">
        <f t="shared" ref="G8:G9" si="5">IF(AND($F$2=2,F8=""),"申請に必要項目です",IF(AND($F$2=3,F8=""),"申請に必要項目です",IF(AND($F$2=4,F8=""),"申請に必要項目です",IF(AND($F$2=5,F8=""),"申請に必要項目です","入力完了"))))</f>
        <v>入力完了</v>
      </c>
      <c r="H8" s="25" t="s">
        <v>4080</v>
      </c>
      <c r="I8" s="25" t="str">
        <f t="shared" si="4"/>
        <v/>
      </c>
    </row>
    <row r="9" spans="1:11" ht="51.75" customHeight="1">
      <c r="A9" s="261"/>
      <c r="B9" s="255"/>
      <c r="C9" s="27" t="s">
        <v>5281</v>
      </c>
      <c r="D9" s="10" t="s">
        <v>363</v>
      </c>
      <c r="E9" s="9" t="s">
        <v>268</v>
      </c>
      <c r="F9" s="32"/>
      <c r="G9" s="16" t="str">
        <f t="shared" si="5"/>
        <v>入力完了</v>
      </c>
      <c r="H9" s="25" t="s">
        <v>4081</v>
      </c>
      <c r="I9" s="25">
        <f>IF(ISERROR(FIND("(",F9)),F9,LEFT(F9,FIND("(",F9)-1))</f>
        <v>0</v>
      </c>
    </row>
    <row r="10" spans="1:11" ht="58.5">
      <c r="A10" s="262"/>
      <c r="B10" s="254"/>
      <c r="C10" s="27" t="s">
        <v>5129</v>
      </c>
      <c r="D10" s="10" t="s">
        <v>4568</v>
      </c>
      <c r="E10" s="9" t="s">
        <v>268</v>
      </c>
      <c r="F10" s="210"/>
      <c r="G10" s="16" t="str">
        <f>IF(AND($F$2=2,F9=""),"該当者のみ必要項目です",IF(AND($F$2=3,F9=""),"該当者のみ必要項目です",IF(AND($F$2=4,F9=""),"該当者のみ必要項目です",IF(AND($F$2=5,F9=""),"該当者のみ必要項目です",IF(AND($F$2=2,F10="",F9="停留"),"申請に必要項目です",IF(AND($F$2=3,F10="",F9="停留"),"申請に必要項目です",IF(AND($F$2=4,F10="",F9="停留"),"申請に必要項目です",IF(AND($F$2=5,F10="",F9="停留"),"申請に必要項目です",IF(AND($F$2=2,F10="",F9="居留"),"申請に必要項目です",IF(AND($F$2=3,F10="",F9="居留"),"申請に必要項目です",IF(AND($F$2=4,F10="",F9="居留"),"申請に必要項目です",IF(AND($F$2=5,F10="",F9="居留"),"申請に必要項目です","入力完了"))))))))))))</f>
        <v>入力完了</v>
      </c>
      <c r="H10" s="25" t="s">
        <v>4593</v>
      </c>
      <c r="I10" s="25">
        <f>IF(ISERROR(FIND("(",F10)),F10,LEFT(F10,FIND("(",F10)-1))</f>
        <v>0</v>
      </c>
      <c r="K10" s="7"/>
    </row>
    <row r="11" spans="1:11" ht="51.75" customHeight="1">
      <c r="A11" s="260">
        <v>115</v>
      </c>
      <c r="B11" s="253" t="s">
        <v>5271</v>
      </c>
      <c r="C11" s="27" t="s">
        <v>5278</v>
      </c>
      <c r="D11" s="10" t="s">
        <v>4578</v>
      </c>
      <c r="E11" s="9" t="s">
        <v>4</v>
      </c>
      <c r="F11" s="32"/>
      <c r="G11" s="16" t="str">
        <f>IF(AND($F$2=3,F11=""),"申請に必要項目です",IF(AND($F$2=4,F11=""),"申請に必要項目です",IF(AND($F$2=5,F11=""),"申請に必要項目です","入力完了")))</f>
        <v>入力完了</v>
      </c>
      <c r="H11" s="25" t="s">
        <v>576</v>
      </c>
      <c r="I11" s="25" t="str">
        <f t="shared" si="4"/>
        <v/>
      </c>
    </row>
    <row r="12" spans="1:11" ht="51.75" customHeight="1">
      <c r="A12" s="261"/>
      <c r="B12" s="255"/>
      <c r="C12" s="28" t="s">
        <v>5276</v>
      </c>
      <c r="D12" s="10" t="s">
        <v>4586</v>
      </c>
      <c r="E12" s="9" t="s">
        <v>268</v>
      </c>
      <c r="F12" s="32"/>
      <c r="G12" s="16" t="str">
        <f>IF(AND($F$2=3,F12=""),"申請に必要項目です",IF(AND($F$2=4,F12=""),"申請に必要項目です",IF(AND($F$2=5,F12=""),"申請に必要項目です","入力完了")))</f>
        <v>入力完了</v>
      </c>
      <c r="H12" s="25" t="s">
        <v>4082</v>
      </c>
      <c r="I12" s="25" t="str">
        <f t="shared" si="4"/>
        <v/>
      </c>
    </row>
    <row r="13" spans="1:11" ht="51.75" customHeight="1">
      <c r="A13" s="261"/>
      <c r="B13" s="255"/>
      <c r="C13" s="27" t="s">
        <v>5281</v>
      </c>
      <c r="D13" s="10" t="s">
        <v>363</v>
      </c>
      <c r="E13" s="9" t="s">
        <v>268</v>
      </c>
      <c r="F13" s="32"/>
      <c r="G13" s="16" t="str">
        <f>IF(AND($F$2=3,F13=""),"申請に必要項目です",IF(AND($F$2=4,F13=""),"申請に必要項目です",IF(AND($F$2=5,F13=""),"申請に必要項目です","入力完了")))</f>
        <v>入力完了</v>
      </c>
      <c r="H13" s="25" t="s">
        <v>4083</v>
      </c>
      <c r="I13" s="25">
        <f>IF(ISERROR(FIND("(",F13)),F13,LEFT(F13,FIND("(",F13)-1))</f>
        <v>0</v>
      </c>
    </row>
    <row r="14" spans="1:11" ht="58.5">
      <c r="A14" s="262"/>
      <c r="B14" s="254"/>
      <c r="C14" s="27" t="s">
        <v>5129</v>
      </c>
      <c r="D14" s="10" t="s">
        <v>4568</v>
      </c>
      <c r="E14" s="9" t="s">
        <v>268</v>
      </c>
      <c r="F14" s="210"/>
      <c r="G14" s="16" t="str">
        <f>IF(AND($F$2=3,F13=""),"該当者のみ必要項目です",IF(AND($F$2=4,F13=""),"該当者のみ必要項目です",IF(AND($F$2=5,F13=""),"該当者のみ必要項目です",IF(AND($F$2=3,F14="",F13="停留"),"申請に必要項目です",IF(AND($F$2=4,F14="",F13="停留"),"申請に必要項目です",IF(AND($F$2=5,F14="",F13="停留"),"申請に必要項目です",IF(AND($F$2=3,F14="",F13="居留"),"申請に必要項目です",IF(AND($F$2=4,F14="",F13="居留"),"申請に必要項目です",IF(AND($F$2=5,F14="",F13="居留"),"申請に必要項目です","入力完了")))))))))</f>
        <v>入力完了</v>
      </c>
      <c r="H14" s="25" t="s">
        <v>4594</v>
      </c>
      <c r="I14" s="25">
        <f>IF(ISERROR(FIND("(",F14)),F14,LEFT(F14,FIND("(",F14)-1))</f>
        <v>0</v>
      </c>
    </row>
    <row r="15" spans="1:11" ht="51.75" customHeight="1">
      <c r="A15" s="260">
        <v>115</v>
      </c>
      <c r="B15" s="253" t="s">
        <v>5272</v>
      </c>
      <c r="C15" s="27" t="s">
        <v>5279</v>
      </c>
      <c r="D15" s="10" t="s">
        <v>4579</v>
      </c>
      <c r="E15" s="9" t="s">
        <v>4</v>
      </c>
      <c r="F15" s="32"/>
      <c r="G15" s="16" t="str">
        <f>IF(AND($F$2=4,F15=""),"申請に必要項目です",IF(AND($F$2=5,F15=""),"申請に必要項目です","入力完了"))</f>
        <v>入力完了</v>
      </c>
      <c r="H15" s="25" t="s">
        <v>577</v>
      </c>
      <c r="I15" s="25" t="str">
        <f t="shared" si="4"/>
        <v/>
      </c>
    </row>
    <row r="16" spans="1:11" ht="51.75" customHeight="1">
      <c r="A16" s="261"/>
      <c r="B16" s="255"/>
      <c r="C16" s="28" t="s">
        <v>5276</v>
      </c>
      <c r="D16" s="10" t="s">
        <v>4588</v>
      </c>
      <c r="E16" s="9" t="s">
        <v>268</v>
      </c>
      <c r="F16" s="32"/>
      <c r="G16" s="16" t="str">
        <f>IF(AND($F$2=4,F16=""),"申請に必要項目です",IF(AND($F$2=5,F16=""),"申請に必要項目です","入力完了"))</f>
        <v>入力完了</v>
      </c>
      <c r="H16" s="25" t="s">
        <v>4084</v>
      </c>
      <c r="I16" s="25" t="str">
        <f t="shared" si="4"/>
        <v/>
      </c>
    </row>
    <row r="17" spans="1:9" ht="51.75" customHeight="1">
      <c r="A17" s="261"/>
      <c r="B17" s="255"/>
      <c r="C17" s="27" t="s">
        <v>5281</v>
      </c>
      <c r="D17" s="10" t="s">
        <v>363</v>
      </c>
      <c r="E17" s="9" t="s">
        <v>268</v>
      </c>
      <c r="F17" s="32"/>
      <c r="G17" s="16" t="str">
        <f>IF(AND($F$2=4,F17=""),"申請に必要項目です",IF(AND($F$2=5,F17=""),"申請に必要項目です","入力完了"))</f>
        <v>入力完了</v>
      </c>
      <c r="H17" s="25" t="s">
        <v>4085</v>
      </c>
      <c r="I17" s="25">
        <f>IF(ISERROR(FIND("(",F17)),F17,LEFT(F17,FIND("(",F17)-1))</f>
        <v>0</v>
      </c>
    </row>
    <row r="18" spans="1:9" ht="58.5">
      <c r="A18" s="262"/>
      <c r="B18" s="254"/>
      <c r="C18" s="27" t="s">
        <v>5129</v>
      </c>
      <c r="D18" s="10" t="s">
        <v>4568</v>
      </c>
      <c r="E18" s="9" t="s">
        <v>268</v>
      </c>
      <c r="F18" s="210"/>
      <c r="G18" s="16" t="str">
        <f>IF(AND($F$2=4,F17=""),"該当者のみ必要項目です",IF(AND($F$2=5,F17=""),"該当者のみ必要項目です",IF(AND($F$2=4,F18="",F17="停留"),"申請に必要項目です",IF(AND($F$2=5,F18="",F17="停留"),"申請に必要項目です",IF(AND($F$2=4,F18="",F17="居留"),"申請に必要項目です",IF(AND($F$2=5,F18="",F17="居留"),"申請に必要項目です","入力完了"))))))</f>
        <v>入力完了</v>
      </c>
      <c r="H18" s="25" t="s">
        <v>4595</v>
      </c>
      <c r="I18" s="25">
        <f>IF(ISERROR(FIND("(",F18)),F18,LEFT(F18,FIND("(",F18)-1))</f>
        <v>0</v>
      </c>
    </row>
    <row r="19" spans="1:9" ht="51.75" customHeight="1">
      <c r="A19" s="260">
        <v>115</v>
      </c>
      <c r="B19" s="253" t="s">
        <v>5273</v>
      </c>
      <c r="C19" s="27" t="s">
        <v>5280</v>
      </c>
      <c r="D19" s="10" t="s">
        <v>4580</v>
      </c>
      <c r="E19" s="9" t="s">
        <v>4</v>
      </c>
      <c r="F19" s="32"/>
      <c r="G19" s="16" t="str">
        <f>IF(AND($F$2=4,F19=""),"申請に必要項目です",IF(AND($F$2=5,F19=""),"申請に必要項目です","入力完了"))</f>
        <v>入力完了</v>
      </c>
      <c r="H19" s="25" t="s">
        <v>578</v>
      </c>
      <c r="I19" s="25" t="str">
        <f t="shared" si="4"/>
        <v/>
      </c>
    </row>
    <row r="20" spans="1:9" ht="51.75" customHeight="1">
      <c r="A20" s="261"/>
      <c r="B20" s="255"/>
      <c r="C20" s="28" t="s">
        <v>5276</v>
      </c>
      <c r="D20" s="10" t="s">
        <v>4590</v>
      </c>
      <c r="E20" s="9" t="s">
        <v>268</v>
      </c>
      <c r="F20" s="32"/>
      <c r="G20" s="16" t="str">
        <f>IF(AND($F$2=5,F20=""),"申請に必要項目です","入力完了")</f>
        <v>入力完了</v>
      </c>
      <c r="H20" s="25" t="s">
        <v>4086</v>
      </c>
      <c r="I20" s="25" t="str">
        <f t="shared" si="4"/>
        <v/>
      </c>
    </row>
    <row r="21" spans="1:9" ht="51.75" customHeight="1">
      <c r="A21" s="261"/>
      <c r="B21" s="255"/>
      <c r="C21" s="27" t="s">
        <v>5281</v>
      </c>
      <c r="D21" s="10" t="s">
        <v>363</v>
      </c>
      <c r="E21" s="9" t="s">
        <v>268</v>
      </c>
      <c r="F21" s="32"/>
      <c r="G21" s="16" t="str">
        <f>IF(AND($F$2=5,F21=""),"申請に必要項目です","入力完了")</f>
        <v>入力完了</v>
      </c>
      <c r="H21" s="25" t="s">
        <v>4087</v>
      </c>
      <c r="I21" s="25">
        <f>IF(ISERROR(FIND("(",F21)),F21,LEFT(F21,FIND("(",F21)-1))</f>
        <v>0</v>
      </c>
    </row>
    <row r="22" spans="1:9" ht="58.5">
      <c r="A22" s="262"/>
      <c r="B22" s="254"/>
      <c r="C22" s="27" t="s">
        <v>5129</v>
      </c>
      <c r="D22" s="10" t="s">
        <v>4568</v>
      </c>
      <c r="E22" s="9" t="s">
        <v>268</v>
      </c>
      <c r="F22" s="210"/>
      <c r="G22" s="16" t="str">
        <f>IF(AND($F$2=5,F21=""),"該当者のみ必要項目です",IF(AND($F$2=5,F22="",F21="停留"),"申請に必要項目です",IF(AND($F$2=5,F22="",F21="居留"),"申請に必要項目です","入力完了")))</f>
        <v>入力完了</v>
      </c>
      <c r="H22" s="25" t="s">
        <v>4596</v>
      </c>
      <c r="I22" s="25">
        <f>IF(ISERROR(FIND("(",F22)),F22,LEFT(F22,FIND("(",F22)-1))</f>
        <v>0</v>
      </c>
    </row>
    <row r="23" spans="1:9" ht="51.75" customHeight="1">
      <c r="F23" s="38" t="s">
        <v>308</v>
      </c>
      <c r="G23" s="22">
        <f>COUNTIF(G2:G22,"申請に必要項目です")</f>
        <v>4</v>
      </c>
    </row>
  </sheetData>
  <sheetProtection algorithmName="SHA-512" hashValue="Yzf8UvcPzWH9SX76GSW74XM6aCH91kEzMOiBup2WSqcFGBoG2rTy3PYkO7dRiKA0BP/MFge4pOA20PWPA9AF4g==" saltValue="N+H10wmvYANwmlgUfbid7Q==" spinCount="100000" sheet="1" selectLockedCells="1" autoFilter="0"/>
  <autoFilter ref="A1:I23" xr:uid="{CB13DCAF-1262-4178-9BBE-FE858B675EEE}"/>
  <dataConsolidate/>
  <mergeCells count="10">
    <mergeCell ref="A15:A18"/>
    <mergeCell ref="B15:B18"/>
    <mergeCell ref="A19:A22"/>
    <mergeCell ref="B19:B22"/>
    <mergeCell ref="A3:A6"/>
    <mergeCell ref="B3:B6"/>
    <mergeCell ref="A7:A10"/>
    <mergeCell ref="B7:B10"/>
    <mergeCell ref="A11:A14"/>
    <mergeCell ref="B11:B14"/>
  </mergeCells>
  <phoneticPr fontId="2"/>
  <conditionalFormatting sqref="F2">
    <cfRule type="expression" dxfId="148" priority="127">
      <formula>F2=""</formula>
    </cfRule>
  </conditionalFormatting>
  <conditionalFormatting sqref="F3">
    <cfRule type="expression" dxfId="147" priority="144">
      <formula>$F$3=""</formula>
    </cfRule>
  </conditionalFormatting>
  <conditionalFormatting sqref="F4">
    <cfRule type="expression" dxfId="146" priority="143">
      <formula>$F$4=""</formula>
    </cfRule>
  </conditionalFormatting>
  <conditionalFormatting sqref="F5">
    <cfRule type="expression" dxfId="145" priority="141">
      <formula>$F$5=""</formula>
    </cfRule>
  </conditionalFormatting>
  <conditionalFormatting sqref="F6">
    <cfRule type="expression" dxfId="144" priority="98">
      <formula>AND($F$5="停留_Temporarystay",$F$6="")</formula>
    </cfRule>
    <cfRule type="expression" dxfId="143" priority="99">
      <formula>AND($F$5="居留_Residence",$F$6="")</formula>
    </cfRule>
    <cfRule type="expression" dxfId="142" priority="102">
      <formula>OR($F$5="中国国民(Chinese citizen)",$F$5="永住居留(Permanent residence)")</formula>
    </cfRule>
    <cfRule type="expression" dxfId="141" priority="106">
      <formula>$F$6=""</formula>
    </cfRule>
  </conditionalFormatting>
  <conditionalFormatting sqref="F7">
    <cfRule type="expression" dxfId="140" priority="139">
      <formula>$F$7=""</formula>
    </cfRule>
  </conditionalFormatting>
  <conditionalFormatting sqref="F7:F22">
    <cfRule type="expression" dxfId="139" priority="21">
      <formula>$F$2=1</formula>
    </cfRule>
  </conditionalFormatting>
  <conditionalFormatting sqref="F8">
    <cfRule type="expression" dxfId="138" priority="125">
      <formula>$F$8=""</formula>
    </cfRule>
  </conditionalFormatting>
  <conditionalFormatting sqref="F9">
    <cfRule type="expression" dxfId="137" priority="137">
      <formula>$F$9=""</formula>
    </cfRule>
  </conditionalFormatting>
  <conditionalFormatting sqref="F10">
    <cfRule type="expression" dxfId="136" priority="4">
      <formula>OR($F$9="中国国民(Chinese citizen)",$F$9="永住居留(Permanent residence)")</formula>
    </cfRule>
    <cfRule type="expression" dxfId="135" priority="8">
      <formula>$F$6=""</formula>
    </cfRule>
    <cfRule type="expression" dxfId="134" priority="14">
      <formula>AND($F$9="居留_Residence",$F$10="",$F$2=2)</formula>
    </cfRule>
    <cfRule type="expression" dxfId="133" priority="15">
      <formula>AND($F$9="停留_Temporarystay",$F$10="",$F$2=2)</formula>
    </cfRule>
    <cfRule type="expression" dxfId="132" priority="16">
      <formula>AND($F$9="",$F$2=5)</formula>
    </cfRule>
    <cfRule type="expression" dxfId="131" priority="17">
      <formula>AND($F$9="",$F$2=4)</formula>
    </cfRule>
    <cfRule type="expression" dxfId="130" priority="18">
      <formula>AND($F$9="",$F$2=3)</formula>
    </cfRule>
    <cfRule type="expression" dxfId="129" priority="19">
      <formula>AND($F$9="",$F$2=2)</formula>
    </cfRule>
    <cfRule type="expression" dxfId="128" priority="20">
      <formula>AND($F$2=2,$F$9="永住居留(Permanent residence)")</formula>
    </cfRule>
    <cfRule type="expression" dxfId="127" priority="71">
      <formula>AND($F$9="停留_Temporarystay",$F$10="",$F$2=5)</formula>
    </cfRule>
    <cfRule type="expression" dxfId="126" priority="72">
      <formula>AND($F$9="停留_Temporarystay",$F$10="",$F$2=4)</formula>
    </cfRule>
    <cfRule type="expression" dxfId="125" priority="73">
      <formula>AND($F$9="停留_Temporarystay",$F$10="",$F$2=3)</formula>
    </cfRule>
    <cfRule type="expression" dxfId="124" priority="74">
      <formula>AND($F$9="居留_Residence",$F$10="",$F$2=5)</formula>
    </cfRule>
    <cfRule type="expression" dxfId="123" priority="75">
      <formula>AND($F$9="居留_Residence",$F$10="",$F$2=4)</formula>
    </cfRule>
    <cfRule type="expression" dxfId="122" priority="76">
      <formula>AND($F$9="居留_Residence",$F$10="",$F$2=3)</formula>
    </cfRule>
    <cfRule type="expression" dxfId="121" priority="92">
      <formula>AND($F$2=2,$F$9="中国国民(Chinese citizen)")</formula>
    </cfRule>
  </conditionalFormatting>
  <conditionalFormatting sqref="F11">
    <cfRule type="expression" dxfId="120" priority="136">
      <formula>$F$11=""</formula>
    </cfRule>
  </conditionalFormatting>
  <conditionalFormatting sqref="F11:F22">
    <cfRule type="expression" dxfId="119" priority="22">
      <formula>$F$2=2</formula>
    </cfRule>
  </conditionalFormatting>
  <conditionalFormatting sqref="F12">
    <cfRule type="expression" dxfId="118" priority="122">
      <formula>$F$12=""</formula>
    </cfRule>
  </conditionalFormatting>
  <conditionalFormatting sqref="F13">
    <cfRule type="expression" dxfId="117" priority="134">
      <formula>$F$13=""</formula>
    </cfRule>
  </conditionalFormatting>
  <conditionalFormatting sqref="F14">
    <cfRule type="expression" dxfId="116" priority="3">
      <formula>OR($F$13="中国国民(Chinese citizen)",$F$13="永住居留(Permanent residence)")</formula>
    </cfRule>
    <cfRule type="expression" dxfId="115" priority="7">
      <formula>$F$6=""</formula>
    </cfRule>
    <cfRule type="expression" dxfId="114" priority="12">
      <formula>AND($F$13="",$F$2=3)</formula>
    </cfRule>
    <cfRule type="expression" dxfId="113" priority="13">
      <formula>AND($F$13="",$F$2=4)</formula>
    </cfRule>
    <cfRule type="expression" dxfId="112" priority="31">
      <formula>AND($F$13="停留_Temporarystay",$F$14="",$F$2=5)</formula>
    </cfRule>
    <cfRule type="expression" dxfId="111" priority="32">
      <formula>AND($F$13="停留_Temporarystay",$F$14="",$F$2=4)</formula>
    </cfRule>
    <cfRule type="expression" dxfId="110" priority="33">
      <formula>AND($F$13="停留_Temporarystay",$F$14="",$F$2=3)</formula>
    </cfRule>
    <cfRule type="expression" dxfId="109" priority="34">
      <formula>AND($F$13="居留_Residence",$F$14="",$F$2=5)</formula>
    </cfRule>
    <cfRule type="expression" dxfId="108" priority="35">
      <formula>AND($F$13="居留_Residence",$F$14="",$F$2=4)</formula>
    </cfRule>
    <cfRule type="expression" dxfId="107" priority="36">
      <formula>AND($F$13="居留_Residence",$F$14="",$F$2=3)</formula>
    </cfRule>
    <cfRule type="expression" dxfId="106" priority="40">
      <formula>AND($F$13="",$F$2=5)</formula>
    </cfRule>
  </conditionalFormatting>
  <conditionalFormatting sqref="F15">
    <cfRule type="expression" dxfId="105" priority="133">
      <formula>$F$15=""</formula>
    </cfRule>
  </conditionalFormatting>
  <conditionalFormatting sqref="F15:F22">
    <cfRule type="expression" dxfId="104" priority="29">
      <formula>$F$2=3</formula>
    </cfRule>
  </conditionalFormatting>
  <conditionalFormatting sqref="F16">
    <cfRule type="expression" dxfId="103" priority="108">
      <formula>$F$16=""</formula>
    </cfRule>
  </conditionalFormatting>
  <conditionalFormatting sqref="F17">
    <cfRule type="expression" dxfId="102" priority="131">
      <formula>$F$17=""</formula>
    </cfRule>
  </conditionalFormatting>
  <conditionalFormatting sqref="F18">
    <cfRule type="expression" dxfId="101" priority="2">
      <formula>OR($F$17="中国国民(Chinese citizen)",$F$17="永住居留(Permanent residence)")</formula>
    </cfRule>
    <cfRule type="expression" dxfId="100" priority="6">
      <formula>$F$6=""</formula>
    </cfRule>
    <cfRule type="expression" dxfId="99" priority="11">
      <formula>AND($F$17="",$F$2=4)</formula>
    </cfRule>
    <cfRule type="expression" dxfId="98" priority="51">
      <formula>AND($F$17="停留_Temporarystay",$F$18="",$F$2=5)</formula>
    </cfRule>
    <cfRule type="expression" dxfId="97" priority="52">
      <formula>AND($F$17="停留_Temporarystay",$F$18="",$F$2=4)</formula>
    </cfRule>
    <cfRule type="expression" dxfId="96" priority="54">
      <formula>AND($F$17="居留_Residence",$F$18="",$F$2=5)</formula>
    </cfRule>
    <cfRule type="expression" dxfId="95" priority="55">
      <formula>AND($F$17="居留_Residence",$F$18="",$F$2=4)</formula>
    </cfRule>
    <cfRule type="expression" dxfId="94" priority="60">
      <formula>AND($F$17="",$F$2=5)</formula>
    </cfRule>
  </conditionalFormatting>
  <conditionalFormatting sqref="F19">
    <cfRule type="expression" dxfId="93" priority="130">
      <formula>$F$19=""</formula>
    </cfRule>
  </conditionalFormatting>
  <conditionalFormatting sqref="F19:F22">
    <cfRule type="expression" dxfId="92" priority="28">
      <formula>$F$2=4</formula>
    </cfRule>
  </conditionalFormatting>
  <conditionalFormatting sqref="F20">
    <cfRule type="expression" dxfId="91" priority="107">
      <formula>$F$20=""</formula>
    </cfRule>
  </conditionalFormatting>
  <conditionalFormatting sqref="F21">
    <cfRule type="expression" dxfId="90" priority="128">
      <formula>$F$21=""</formula>
    </cfRule>
  </conditionalFormatting>
  <conditionalFormatting sqref="F22">
    <cfRule type="expression" dxfId="89" priority="1">
      <formula>OR($F$21="中国国民(Chinese citizen)",$F$21="永住居留(Permanent residence)")</formula>
    </cfRule>
    <cfRule type="expression" dxfId="88" priority="5">
      <formula>$F$6=""</formula>
    </cfRule>
    <cfRule type="expression" dxfId="87" priority="41">
      <formula>AND($F$21="停留_Temporarystay",$F$22="",$F$2=5)</formula>
    </cfRule>
    <cfRule type="expression" dxfId="86" priority="48">
      <formula>AND($F$21="居留_Residence",$F$22="",$F$2=5)</formula>
    </cfRule>
    <cfRule type="expression" dxfId="85" priority="50">
      <formula>AND($F$21="",$F$2=5)</formula>
    </cfRule>
  </conditionalFormatting>
  <conditionalFormatting sqref="H1:H5 H7:H9 H11:H13 H15:H17 H19:H21 H23:H1048576">
    <cfRule type="duplicateValues" dxfId="84" priority="111"/>
  </conditionalFormatting>
  <conditionalFormatting sqref="H1:H1048576">
    <cfRule type="duplicateValues" dxfId="83" priority="9"/>
    <cfRule type="duplicateValues" dxfId="82" priority="10"/>
  </conditionalFormatting>
  <dataValidations count="5">
    <dataValidation type="custom" allowBlank="1" showInputMessage="1" showErrorMessage="1" sqref="D3:D4 D7:D8 E3:F3 D11:D12 E7:F7 D15:D16 E11:F11 D19:D20 E15:F15 E19:F19" xr:uid="{EA3F14E6-AEE0-475C-A3CB-7BC3468BD5FB}">
      <formula1>LENB(D3)=LEN(D3)</formula1>
    </dataValidation>
    <dataValidation type="list" allowBlank="1" showInputMessage="1" showErrorMessage="1" sqref="F17 F5 F9 F13 F21" xr:uid="{E41570D3-4B6B-4BE8-8BC7-6E844AF7C6E5}">
      <formula1>INDIRECT("中国での状況")</formula1>
    </dataValidation>
    <dataValidation type="list" allowBlank="1" showInputMessage="1" showErrorMessage="1" sqref="F2" xr:uid="{63C40147-4846-4FA2-B62A-466A435942C5}">
      <formula1>INDIRECT("子供の数")</formula1>
    </dataValidation>
    <dataValidation type="list" allowBlank="1" showInputMessage="1" showErrorMessage="1" sqref="F4 F8 F12 F16 F20" xr:uid="{ABEC1D47-D336-420C-BBF3-8DA119351613}">
      <formula1>INDIRECT("直系家族関係性")</formula1>
    </dataValidation>
    <dataValidation type="list" allowBlank="1" showInputMessage="1" showErrorMessage="1" sqref="F6 F10 F18 F22 F14" xr:uid="{C9AB1598-C5C2-4987-AC73-F0B9F22D48C5}">
      <formula1>INDIRECT(F5)</formula1>
    </dataValidation>
  </dataValidations>
  <hyperlinks>
    <hyperlink ref="K3" location="【中国】お伺い書!F122" display="【中国】お伺い書!F122" xr:uid="{0A4877BA-2157-4396-9BCA-14F6651439BF}"/>
  </hyperlinks>
  <pageMargins left="0.70866141732283472" right="0.70866141732283472" top="0.74803149606299213" bottom="0.74803149606299213" header="0.31496062992125984" footer="0.31496062992125984"/>
  <pageSetup paperSize="9" scale="38" fitToHeight="0" orientation="portrait" r:id="rId1"/>
  <headerFooter differentFirst="1"/>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F904A-BC92-4C7A-8F2A-5B0F3AF92074}">
  <sheetPr codeName="Sheet6">
    <tabColor rgb="FFFFFF00"/>
    <pageSetUpPr fitToPage="1"/>
  </sheetPr>
  <dimension ref="A1:K30"/>
  <sheetViews>
    <sheetView zoomScale="70" zoomScaleNormal="70" workbookViewId="0">
      <selection activeCell="F2" sqref="F2"/>
    </sheetView>
  </sheetViews>
  <sheetFormatPr defaultColWidth="9" defaultRowHeight="27.75" customHeight="1"/>
  <cols>
    <col min="1" max="1" width="5.5" style="1" bestFit="1" customWidth="1"/>
    <col min="2" max="2" width="13.375" style="1" bestFit="1" customWidth="1"/>
    <col min="3" max="3" width="52" style="1" bestFit="1" customWidth="1"/>
    <col min="4" max="4" width="21.375" style="1" customWidth="1"/>
    <col min="5" max="5" width="9" style="60"/>
    <col min="6" max="6" width="39.875" style="1" customWidth="1"/>
    <col min="7" max="7" width="26.5" style="1" customWidth="1"/>
    <col min="8" max="8" width="19.375" style="1" customWidth="1"/>
    <col min="9" max="9" width="17.875" style="1" customWidth="1"/>
    <col min="10" max="16384" width="9" style="1"/>
  </cols>
  <sheetData>
    <row r="1" spans="1:11" ht="42" customHeight="1">
      <c r="A1" s="12" t="s">
        <v>0</v>
      </c>
      <c r="B1" s="13" t="s">
        <v>285</v>
      </c>
      <c r="C1" s="13" t="s">
        <v>284</v>
      </c>
      <c r="D1" s="21" t="s">
        <v>272</v>
      </c>
      <c r="E1" s="21" t="s">
        <v>1</v>
      </c>
      <c r="F1" s="13" t="s">
        <v>273</v>
      </c>
      <c r="G1" s="14" t="s">
        <v>2</v>
      </c>
      <c r="H1" s="35" t="s">
        <v>376</v>
      </c>
      <c r="I1" s="35" t="s">
        <v>312</v>
      </c>
    </row>
    <row r="2" spans="1:11" ht="58.5">
      <c r="A2" s="263">
        <v>135</v>
      </c>
      <c r="B2" s="266" t="s">
        <v>5282</v>
      </c>
      <c r="C2" s="20" t="s">
        <v>5283</v>
      </c>
      <c r="D2" s="56" t="s">
        <v>375</v>
      </c>
      <c r="E2" s="57" t="s">
        <v>268</v>
      </c>
      <c r="F2" s="61"/>
      <c r="G2" s="56" t="str">
        <f>IF(F2="","申請に必要項目です","入力完了")</f>
        <v>申請に必要項目です</v>
      </c>
      <c r="H2" s="25" t="s">
        <v>4491</v>
      </c>
      <c r="I2" s="25">
        <f>IF(ISERROR(FIND("(",F2)),F2,LEFT(F2,FIND("(",F2)-1))</f>
        <v>0</v>
      </c>
    </row>
    <row r="3" spans="1:11" ht="42">
      <c r="A3" s="264"/>
      <c r="B3" s="267"/>
      <c r="C3" s="18" t="s">
        <v>5284</v>
      </c>
      <c r="D3" s="56" t="s">
        <v>289</v>
      </c>
      <c r="E3" s="21" t="s">
        <v>268</v>
      </c>
      <c r="F3" s="42"/>
      <c r="G3" s="58" t="str">
        <f t="shared" ref="G3" si="0">IF(F3="","申請に必要項目です","入力完了")</f>
        <v>申請に必要項目です</v>
      </c>
      <c r="H3" s="25" t="s">
        <v>549</v>
      </c>
      <c r="I3" s="25">
        <f t="shared" ref="I3:I22" si="1">F3</f>
        <v>0</v>
      </c>
      <c r="K3" s="201" t="s">
        <v>5005</v>
      </c>
    </row>
    <row r="4" spans="1:11" ht="42">
      <c r="A4" s="264"/>
      <c r="B4" s="267"/>
      <c r="C4" s="59" t="s">
        <v>5285</v>
      </c>
      <c r="D4" s="10" t="s">
        <v>290</v>
      </c>
      <c r="E4" s="57" t="s">
        <v>268</v>
      </c>
      <c r="F4" s="42"/>
      <c r="G4" s="58" t="str">
        <f>IF(F4="","該当者のみ必要項目です","入力完了")</f>
        <v>該当者のみ必要項目です</v>
      </c>
      <c r="H4" s="25" t="s">
        <v>550</v>
      </c>
      <c r="I4" s="25">
        <f t="shared" si="1"/>
        <v>0</v>
      </c>
    </row>
    <row r="5" spans="1:11" ht="42">
      <c r="A5" s="264"/>
      <c r="B5" s="267"/>
      <c r="C5" s="18" t="s">
        <v>5286</v>
      </c>
      <c r="D5" s="56" t="s">
        <v>291</v>
      </c>
      <c r="E5" s="21" t="s">
        <v>268</v>
      </c>
      <c r="F5" s="42"/>
      <c r="G5" s="58" t="str">
        <f t="shared" ref="G5:G27" si="2">IF(F5="","該当者のみ必要項目です","入力完了")</f>
        <v>該当者のみ必要項目です</v>
      </c>
      <c r="H5" s="25" t="s">
        <v>551</v>
      </c>
      <c r="I5" s="25">
        <f t="shared" si="1"/>
        <v>0</v>
      </c>
    </row>
    <row r="6" spans="1:11" ht="42">
      <c r="A6" s="264"/>
      <c r="B6" s="267"/>
      <c r="C6" s="59" t="s">
        <v>5287</v>
      </c>
      <c r="D6" s="10" t="s">
        <v>292</v>
      </c>
      <c r="E6" s="57" t="s">
        <v>268</v>
      </c>
      <c r="F6" s="42"/>
      <c r="G6" s="58" t="str">
        <f t="shared" si="2"/>
        <v>該当者のみ必要項目です</v>
      </c>
      <c r="H6" s="25" t="s">
        <v>552</v>
      </c>
      <c r="I6" s="25">
        <f t="shared" si="1"/>
        <v>0</v>
      </c>
    </row>
    <row r="7" spans="1:11" ht="42">
      <c r="A7" s="264"/>
      <c r="B7" s="267"/>
      <c r="C7" s="18" t="s">
        <v>5288</v>
      </c>
      <c r="D7" s="56" t="s">
        <v>293</v>
      </c>
      <c r="E7" s="21" t="s">
        <v>268</v>
      </c>
      <c r="F7" s="42"/>
      <c r="G7" s="58" t="str">
        <f t="shared" si="2"/>
        <v>該当者のみ必要項目です</v>
      </c>
      <c r="H7" s="25" t="s">
        <v>553</v>
      </c>
      <c r="I7" s="25">
        <f t="shared" si="1"/>
        <v>0</v>
      </c>
    </row>
    <row r="8" spans="1:11" ht="42">
      <c r="A8" s="264"/>
      <c r="B8" s="267"/>
      <c r="C8" s="59" t="s">
        <v>5289</v>
      </c>
      <c r="D8" s="10" t="s">
        <v>294</v>
      </c>
      <c r="E8" s="57" t="s">
        <v>268</v>
      </c>
      <c r="F8" s="42"/>
      <c r="G8" s="58" t="str">
        <f t="shared" si="2"/>
        <v>該当者のみ必要項目です</v>
      </c>
      <c r="H8" s="25" t="s">
        <v>554</v>
      </c>
      <c r="I8" s="25">
        <f t="shared" si="1"/>
        <v>0</v>
      </c>
    </row>
    <row r="9" spans="1:11" ht="42">
      <c r="A9" s="264"/>
      <c r="B9" s="267"/>
      <c r="C9" s="18" t="s">
        <v>5290</v>
      </c>
      <c r="D9" s="56" t="s">
        <v>295</v>
      </c>
      <c r="E9" s="21" t="s">
        <v>268</v>
      </c>
      <c r="F9" s="42"/>
      <c r="G9" s="58" t="str">
        <f t="shared" si="2"/>
        <v>該当者のみ必要項目です</v>
      </c>
      <c r="H9" s="25" t="s">
        <v>555</v>
      </c>
      <c r="I9" s="25">
        <f t="shared" si="1"/>
        <v>0</v>
      </c>
    </row>
    <row r="10" spans="1:11" ht="42">
      <c r="A10" s="264"/>
      <c r="B10" s="267"/>
      <c r="C10" s="59" t="s">
        <v>5291</v>
      </c>
      <c r="D10" s="10" t="s">
        <v>296</v>
      </c>
      <c r="E10" s="57" t="s">
        <v>268</v>
      </c>
      <c r="F10" s="42"/>
      <c r="G10" s="58" t="str">
        <f t="shared" si="2"/>
        <v>該当者のみ必要項目です</v>
      </c>
      <c r="H10" s="25" t="s">
        <v>556</v>
      </c>
      <c r="I10" s="25">
        <f t="shared" si="1"/>
        <v>0</v>
      </c>
    </row>
    <row r="11" spans="1:11" ht="42">
      <c r="A11" s="264"/>
      <c r="B11" s="267"/>
      <c r="C11" s="18" t="s">
        <v>5292</v>
      </c>
      <c r="D11" s="56" t="s">
        <v>297</v>
      </c>
      <c r="E11" s="21" t="s">
        <v>268</v>
      </c>
      <c r="F11" s="42"/>
      <c r="G11" s="58" t="str">
        <f t="shared" si="2"/>
        <v>該当者のみ必要項目です</v>
      </c>
      <c r="H11" s="25" t="s">
        <v>557</v>
      </c>
      <c r="I11" s="25">
        <f t="shared" si="1"/>
        <v>0</v>
      </c>
    </row>
    <row r="12" spans="1:11" ht="42">
      <c r="A12" s="264"/>
      <c r="B12" s="267"/>
      <c r="C12" s="59" t="s">
        <v>5293</v>
      </c>
      <c r="D12" s="10" t="s">
        <v>298</v>
      </c>
      <c r="E12" s="57" t="s">
        <v>268</v>
      </c>
      <c r="F12" s="42"/>
      <c r="G12" s="58" t="str">
        <f t="shared" si="2"/>
        <v>該当者のみ必要項目です</v>
      </c>
      <c r="H12" s="25" t="s">
        <v>558</v>
      </c>
      <c r="I12" s="25">
        <f t="shared" si="1"/>
        <v>0</v>
      </c>
    </row>
    <row r="13" spans="1:11" ht="42">
      <c r="A13" s="264"/>
      <c r="B13" s="267"/>
      <c r="C13" s="18" t="s">
        <v>5294</v>
      </c>
      <c r="D13" s="56" t="s">
        <v>299</v>
      </c>
      <c r="E13" s="21" t="s">
        <v>268</v>
      </c>
      <c r="F13" s="42"/>
      <c r="G13" s="58" t="str">
        <f t="shared" si="2"/>
        <v>該当者のみ必要項目です</v>
      </c>
      <c r="H13" s="25" t="s">
        <v>559</v>
      </c>
      <c r="I13" s="25">
        <f t="shared" si="1"/>
        <v>0</v>
      </c>
    </row>
    <row r="14" spans="1:11" ht="42">
      <c r="A14" s="264"/>
      <c r="B14" s="267"/>
      <c r="C14" s="59" t="s">
        <v>5295</v>
      </c>
      <c r="D14" s="10" t="s">
        <v>300</v>
      </c>
      <c r="E14" s="57" t="s">
        <v>268</v>
      </c>
      <c r="F14" s="42"/>
      <c r="G14" s="58" t="str">
        <f t="shared" si="2"/>
        <v>該当者のみ必要項目です</v>
      </c>
      <c r="H14" s="25" t="s">
        <v>560</v>
      </c>
      <c r="I14" s="25">
        <f t="shared" si="1"/>
        <v>0</v>
      </c>
    </row>
    <row r="15" spans="1:11" ht="42">
      <c r="A15" s="264"/>
      <c r="B15" s="267"/>
      <c r="C15" s="18" t="s">
        <v>5296</v>
      </c>
      <c r="D15" s="56" t="s">
        <v>301</v>
      </c>
      <c r="E15" s="21" t="s">
        <v>268</v>
      </c>
      <c r="F15" s="42"/>
      <c r="G15" s="58" t="str">
        <f t="shared" si="2"/>
        <v>該当者のみ必要項目です</v>
      </c>
      <c r="H15" s="25" t="s">
        <v>561</v>
      </c>
      <c r="I15" s="25">
        <f t="shared" si="1"/>
        <v>0</v>
      </c>
    </row>
    <row r="16" spans="1:11" ht="42">
      <c r="A16" s="264"/>
      <c r="B16" s="267"/>
      <c r="C16" s="59" t="s">
        <v>5297</v>
      </c>
      <c r="D16" s="10" t="s">
        <v>302</v>
      </c>
      <c r="E16" s="57" t="s">
        <v>268</v>
      </c>
      <c r="F16" s="42"/>
      <c r="G16" s="58" t="str">
        <f t="shared" si="2"/>
        <v>該当者のみ必要項目です</v>
      </c>
      <c r="H16" s="25" t="s">
        <v>562</v>
      </c>
      <c r="I16" s="25">
        <f t="shared" si="1"/>
        <v>0</v>
      </c>
    </row>
    <row r="17" spans="1:9" ht="42">
      <c r="A17" s="264"/>
      <c r="B17" s="267"/>
      <c r="C17" s="18" t="s">
        <v>5298</v>
      </c>
      <c r="D17" s="56" t="s">
        <v>303</v>
      </c>
      <c r="E17" s="21" t="s">
        <v>268</v>
      </c>
      <c r="F17" s="42"/>
      <c r="G17" s="58" t="str">
        <f t="shared" si="2"/>
        <v>該当者のみ必要項目です</v>
      </c>
      <c r="H17" s="25" t="s">
        <v>563</v>
      </c>
      <c r="I17" s="25">
        <f t="shared" si="1"/>
        <v>0</v>
      </c>
    </row>
    <row r="18" spans="1:9" ht="42">
      <c r="A18" s="264"/>
      <c r="B18" s="267"/>
      <c r="C18" s="59" t="s">
        <v>5299</v>
      </c>
      <c r="D18" s="10" t="s">
        <v>304</v>
      </c>
      <c r="E18" s="57" t="s">
        <v>268</v>
      </c>
      <c r="F18" s="42"/>
      <c r="G18" s="58" t="str">
        <f t="shared" si="2"/>
        <v>該当者のみ必要項目です</v>
      </c>
      <c r="H18" s="25" t="s">
        <v>564</v>
      </c>
      <c r="I18" s="25">
        <f t="shared" si="1"/>
        <v>0</v>
      </c>
    </row>
    <row r="19" spans="1:9" ht="42">
      <c r="A19" s="264"/>
      <c r="B19" s="267"/>
      <c r="C19" s="18" t="s">
        <v>5300</v>
      </c>
      <c r="D19" s="56" t="s">
        <v>305</v>
      </c>
      <c r="E19" s="21" t="s">
        <v>268</v>
      </c>
      <c r="F19" s="42"/>
      <c r="G19" s="58" t="str">
        <f t="shared" si="2"/>
        <v>該当者のみ必要項目です</v>
      </c>
      <c r="H19" s="25" t="s">
        <v>565</v>
      </c>
      <c r="I19" s="25">
        <f t="shared" si="1"/>
        <v>0</v>
      </c>
    </row>
    <row r="20" spans="1:9" ht="42">
      <c r="A20" s="264"/>
      <c r="B20" s="267"/>
      <c r="C20" s="59" t="s">
        <v>5301</v>
      </c>
      <c r="D20" s="10" t="s">
        <v>306</v>
      </c>
      <c r="E20" s="57" t="s">
        <v>268</v>
      </c>
      <c r="F20" s="42"/>
      <c r="G20" s="58" t="str">
        <f t="shared" si="2"/>
        <v>該当者のみ必要項目です</v>
      </c>
      <c r="H20" s="25" t="s">
        <v>566</v>
      </c>
      <c r="I20" s="25">
        <f t="shared" si="1"/>
        <v>0</v>
      </c>
    </row>
    <row r="21" spans="1:9" ht="42">
      <c r="A21" s="264"/>
      <c r="B21" s="267"/>
      <c r="C21" s="18" t="s">
        <v>5302</v>
      </c>
      <c r="D21" s="56" t="s">
        <v>307</v>
      </c>
      <c r="E21" s="21" t="s">
        <v>268</v>
      </c>
      <c r="F21" s="42"/>
      <c r="G21" s="58" t="str">
        <f t="shared" si="2"/>
        <v>該当者のみ必要項目です</v>
      </c>
      <c r="H21" s="25" t="s">
        <v>567</v>
      </c>
      <c r="I21" s="25">
        <f t="shared" si="1"/>
        <v>0</v>
      </c>
    </row>
    <row r="22" spans="1:9" ht="42">
      <c r="A22" s="264"/>
      <c r="B22" s="267"/>
      <c r="C22" s="59" t="s">
        <v>5303</v>
      </c>
      <c r="D22" s="10" t="s">
        <v>275</v>
      </c>
      <c r="E22" s="57" t="s">
        <v>268</v>
      </c>
      <c r="F22" s="42"/>
      <c r="G22" s="58" t="str">
        <f t="shared" si="2"/>
        <v>該当者のみ必要項目です</v>
      </c>
      <c r="H22" s="25" t="s">
        <v>568</v>
      </c>
      <c r="I22" s="25">
        <f t="shared" si="1"/>
        <v>0</v>
      </c>
    </row>
    <row r="23" spans="1:9" ht="42">
      <c r="A23" s="264"/>
      <c r="B23" s="267"/>
      <c r="C23" s="18" t="s">
        <v>5304</v>
      </c>
      <c r="D23" s="10" t="s">
        <v>348</v>
      </c>
      <c r="E23" s="57" t="s">
        <v>268</v>
      </c>
      <c r="F23" s="42"/>
      <c r="G23" s="58" t="str">
        <f t="shared" si="2"/>
        <v>該当者のみ必要項目です</v>
      </c>
      <c r="H23" s="25" t="s">
        <v>569</v>
      </c>
      <c r="I23" s="25">
        <f t="shared" ref="I23:I27" si="3">F23</f>
        <v>0</v>
      </c>
    </row>
    <row r="24" spans="1:9" ht="42">
      <c r="A24" s="264"/>
      <c r="B24" s="267"/>
      <c r="C24" s="59" t="s">
        <v>5305</v>
      </c>
      <c r="D24" s="10" t="s">
        <v>349</v>
      </c>
      <c r="E24" s="57" t="s">
        <v>268</v>
      </c>
      <c r="F24" s="42"/>
      <c r="G24" s="58" t="str">
        <f t="shared" si="2"/>
        <v>該当者のみ必要項目です</v>
      </c>
      <c r="H24" s="25" t="s">
        <v>570</v>
      </c>
      <c r="I24" s="25">
        <f t="shared" si="3"/>
        <v>0</v>
      </c>
    </row>
    <row r="25" spans="1:9" ht="42">
      <c r="A25" s="264"/>
      <c r="B25" s="267"/>
      <c r="C25" s="18" t="s">
        <v>5306</v>
      </c>
      <c r="D25" s="10" t="s">
        <v>350</v>
      </c>
      <c r="E25" s="57" t="s">
        <v>268</v>
      </c>
      <c r="F25" s="42"/>
      <c r="G25" s="58" t="str">
        <f t="shared" si="2"/>
        <v>該当者のみ必要項目です</v>
      </c>
      <c r="H25" s="25" t="s">
        <v>571</v>
      </c>
      <c r="I25" s="25">
        <f t="shared" si="3"/>
        <v>0</v>
      </c>
    </row>
    <row r="26" spans="1:9" ht="42">
      <c r="A26" s="264"/>
      <c r="B26" s="267"/>
      <c r="C26" s="59" t="s">
        <v>5307</v>
      </c>
      <c r="D26" s="10" t="s">
        <v>351</v>
      </c>
      <c r="E26" s="57" t="s">
        <v>268</v>
      </c>
      <c r="F26" s="42"/>
      <c r="G26" s="58" t="str">
        <f t="shared" si="2"/>
        <v>該当者のみ必要項目です</v>
      </c>
      <c r="H26" s="25" t="s">
        <v>572</v>
      </c>
      <c r="I26" s="25">
        <f t="shared" si="3"/>
        <v>0</v>
      </c>
    </row>
    <row r="27" spans="1:9" ht="42">
      <c r="A27" s="265"/>
      <c r="B27" s="268"/>
      <c r="C27" s="18" t="s">
        <v>5308</v>
      </c>
      <c r="D27" s="10" t="s">
        <v>352</v>
      </c>
      <c r="E27" s="57" t="s">
        <v>268</v>
      </c>
      <c r="F27" s="42"/>
      <c r="G27" s="58" t="str">
        <f t="shared" si="2"/>
        <v>該当者のみ必要項目です</v>
      </c>
      <c r="H27" s="25" t="s">
        <v>573</v>
      </c>
      <c r="I27" s="25">
        <f t="shared" si="3"/>
        <v>0</v>
      </c>
    </row>
    <row r="28" spans="1:9" ht="27.75" customHeight="1">
      <c r="F28" s="38" t="s">
        <v>308</v>
      </c>
      <c r="G28" s="22">
        <f>COUNTIF(G2:G27,"申請に必要項目です")</f>
        <v>2</v>
      </c>
      <c r="H28" s="22"/>
    </row>
    <row r="30" spans="1:9" ht="27.75" customHeight="1">
      <c r="F30" s="193"/>
    </row>
  </sheetData>
  <sheetProtection algorithmName="SHA-512" hashValue="mmAl54YgTX4PrQGGQjXp7w//INFjV93dExPbkXYg9h005PMAU8PAHefAQLAJCHPQ8LPrUeWnb8Si5UYRub+MzQ==" saltValue="Uez/j47+NgG5osr8Al6jNw==" spinCount="100000" sheet="1" selectLockedCells="1" autoFilter="0"/>
  <autoFilter ref="A1:I1" xr:uid="{056F904A-BC92-4C7A-8F2A-5B0F3AF92074}"/>
  <mergeCells count="2">
    <mergeCell ref="A2:A27"/>
    <mergeCell ref="B2:B27"/>
  </mergeCells>
  <phoneticPr fontId="2"/>
  <conditionalFormatting sqref="F2">
    <cfRule type="expression" dxfId="81" priority="4">
      <formula>F2=""</formula>
    </cfRule>
  </conditionalFormatting>
  <conditionalFormatting sqref="F3">
    <cfRule type="expression" dxfId="80" priority="2">
      <formula>$F$3=""</formula>
    </cfRule>
  </conditionalFormatting>
  <conditionalFormatting sqref="F4:F27">
    <cfRule type="expression" dxfId="79" priority="1">
      <formula>F4=""</formula>
    </cfRule>
  </conditionalFormatting>
  <conditionalFormatting sqref="H1:I1">
    <cfRule type="duplicateValues" dxfId="78" priority="3"/>
  </conditionalFormatting>
  <dataValidations count="2">
    <dataValidation type="list" allowBlank="1" showInputMessage="1" showErrorMessage="1" sqref="F2" xr:uid="{EAAAB25E-FBCD-4691-8658-771C215B0ED6}">
      <formula1>INDIRECT("回答")</formula1>
    </dataValidation>
    <dataValidation type="list" allowBlank="1" showInputMessage="1" showErrorMessage="1" promptTitle="補足" prompt="直近で渡航された20カ国を記入ください。" sqref="F3:F27" xr:uid="{60C06029-E3C9-4C51-9F5C-2A7BC23AA8DE}">
      <formula1>INDIRECT("国名4")</formula1>
    </dataValidation>
  </dataValidations>
  <hyperlinks>
    <hyperlink ref="K3" location="【中国】お伺い書!F200" display="【中国】お伺い書!F200" xr:uid="{5094AA7B-CA19-4442-8910-1CAACC42AC34}"/>
  </hyperlinks>
  <pageMargins left="0.7" right="0.7" top="0.75" bottom="0.75" header="0.3" footer="0.3"/>
  <pageSetup paperSize="9" scale="3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294C3-F92C-400A-A87C-C91C06E8C6B1}">
  <sheetPr>
    <tabColor theme="9" tint="0.59999389629810485"/>
  </sheetPr>
  <dimension ref="A1:F47"/>
  <sheetViews>
    <sheetView showGridLines="0" view="pageBreakPreview" zoomScale="50" zoomScaleNormal="55" zoomScaleSheetLayoutView="50" workbookViewId="0">
      <selection activeCell="D10" sqref="D10"/>
    </sheetView>
  </sheetViews>
  <sheetFormatPr defaultColWidth="9" defaultRowHeight="30"/>
  <cols>
    <col min="1" max="1" width="10.25" style="87" bestFit="1" customWidth="1"/>
    <col min="2" max="2" width="6.375" style="87" customWidth="1"/>
    <col min="3" max="3" width="90.75" style="87" bestFit="1" customWidth="1"/>
    <col min="4" max="4" width="171.25" style="96" customWidth="1"/>
    <col min="5" max="5" width="11.625" style="90" customWidth="1"/>
    <col min="6" max="6" width="42.75" style="87" customWidth="1"/>
    <col min="7" max="16384" width="9" style="87"/>
  </cols>
  <sheetData>
    <row r="1" spans="1:6" ht="38.25" thickTop="1">
      <c r="A1" s="269" t="str">
        <f>"  【中国】TC　CHKリスト"&amp;"  "&amp;【中国】お伺い書!F4&amp;" / "&amp;【中国】お伺い書!F5&amp;"様"</f>
        <v xml:space="preserve">  【中国】TC　CHKリスト   / 様</v>
      </c>
      <c r="B1" s="270"/>
      <c r="C1" s="270"/>
      <c r="D1" s="270"/>
      <c r="E1" s="271"/>
    </row>
    <row r="2" spans="1:6" ht="30.75" thickBot="1">
      <c r="A2" s="136" t="s">
        <v>4915</v>
      </c>
      <c r="B2" s="272" t="s">
        <v>4822</v>
      </c>
      <c r="C2" s="273"/>
      <c r="D2" s="158" t="s">
        <v>4823</v>
      </c>
      <c r="E2" s="159" t="s">
        <v>4919</v>
      </c>
      <c r="F2" s="87" t="s">
        <v>4948</v>
      </c>
    </row>
    <row r="3" spans="1:6" ht="43.9" customHeight="1">
      <c r="A3" s="283" t="s">
        <v>4945</v>
      </c>
      <c r="B3" s="274" t="s">
        <v>4885</v>
      </c>
      <c r="C3" s="112" t="s">
        <v>4824</v>
      </c>
      <c r="D3" s="112" t="str">
        <f>IF(【中国】お伺い書!F2="同意する(I agree)","OK","同意されてません。同意がない場合申請代行は受付不可です")</f>
        <v>同意されてません。同意がない場合申請代行は受付不可です</v>
      </c>
      <c r="E3" s="169" t="s">
        <v>4916</v>
      </c>
      <c r="F3" s="150" t="s">
        <v>4922</v>
      </c>
    </row>
    <row r="4" spans="1:6" ht="33">
      <c r="A4" s="284"/>
      <c r="B4" s="275"/>
      <c r="C4" s="88" t="s">
        <v>4913</v>
      </c>
      <c r="D4" s="94" t="str">
        <f>IF(【中国】お伺い書!G224=0,"OK","NG!黄色い箇所が未記入です。　　　　　　　　　　　　　　　　　　　　　　　　　　　　　　　　　　未記入数　⇒")</f>
        <v>NG!黄色い箇所が未記入です。　　　　　　　　　　　　　　　　　　　　　　　　　　　　　　　　　　未記入数　⇒</v>
      </c>
      <c r="E4" s="174">
        <f>IF(【中国】お伺い書!G224=0,"0",【中国】お伺い書!G224)</f>
        <v>107</v>
      </c>
    </row>
    <row r="5" spans="1:6" ht="33">
      <c r="A5" s="284"/>
      <c r="B5" s="275"/>
      <c r="C5" s="107" t="s">
        <v>4846</v>
      </c>
      <c r="D5" s="117" t="str">
        <f>IF(AND(【中国】お伺い書!F63="はい(Yes)",前職記入欄!F2=""),"NG!(【中国】お伺い書と前職記入欄の回答が不一致しています。)",IF(AND(【中国】お伺い書!F63="いいえ(No)",前職記入欄!F2&lt;&gt;""),"NG!(【中国】お伺い書と前職記入欄の回答が不一致しています。)",IF(AND(【中国】お伺い書!F63="いいえ(No)",前職記入欄!F2=""),"OK",IF(AND(【中国】お伺い書!F63="はい(Yes)",前職記入欄!G67=0),"OK","NG!黄色い箇所が未記入です。"))))</f>
        <v>NG!黄色い箇所が未記入です。</v>
      </c>
      <c r="E5" s="175">
        <f>IF(AND(【中国】お伺い書!F63="いいえ",前職記入欄!F2=""),"0",IF(AND(【中国】お伺い書!F63="いいえ",前職記入欄!F2&lt;&gt;""),1,IF(AND(【中国】お伺い書!F63="はい",前職記入欄!G67=0),"0",前職記入欄!G67)))</f>
        <v>17</v>
      </c>
      <c r="F5" s="150" t="s">
        <v>4923</v>
      </c>
    </row>
    <row r="6" spans="1:6" ht="33">
      <c r="A6" s="284"/>
      <c r="B6" s="275"/>
      <c r="C6" s="88" t="s">
        <v>4845</v>
      </c>
      <c r="D6" s="94" t="str">
        <f>IF(AND(【中国】お伺い書!F118="いいえ(No)",子供情報記入欄!F2&lt;&gt;""),"NG!(【中国】お伺い書と子供情報記入欄の回答が不一致しています。)",IF(AND(【中国】お伺い書!F118="いいえ(No)",子供情報記入欄!F2=""),"OK",IF(AND(【中国】お伺い書!F118="はい(Yes)",子供情報記入欄!G43=0),"OK","NG!黄色い箇所が未記入です。")))</f>
        <v>NG!黄色い箇所が未記入です。</v>
      </c>
      <c r="E6" s="174">
        <f>IF(AND(【中国】お伺い書!F118="いいえ",子供情報記入欄!F2=""),"0",IF(AND(【中国】お伺い書!F118="いいえ",子供情報記入欄!F2&lt;&gt;""),1,IF(AND(【中国】お伺い書!F118="はい",子供情報記入欄!G43=0),"0",子供情報記入欄!G43)))</f>
        <v>8</v>
      </c>
      <c r="F6" s="150" t="s">
        <v>4924</v>
      </c>
    </row>
    <row r="7" spans="1:6" ht="33">
      <c r="A7" s="284"/>
      <c r="B7" s="275"/>
      <c r="C7" s="107" t="s">
        <v>4844</v>
      </c>
      <c r="D7" s="117" t="str">
        <f>IF(AND(【中国】お伺い書!F120="はい(Yes)",直系家族情報記入欄!F2=""),"NG!(【中国】お伺い書と直系家族情報記入欄の回答が不一致しています。)",IF(AND(【中国】お伺い書!F120="いいえ(No)",直系家族情報記入欄!F2&lt;&gt;""),"NG!(【中国】お伺い書と直系家族情報記入欄の回答が不一致しています。)",IF(AND(【中国】お伺い書!F120="いいえ(No)",直系家族情報記入欄!F2=""),"OK",IF(AND(【中国】お伺い書!F120="はい(Yes)",直系家族情報記入欄!G23=0),"OK","NG!黄色い箇所が未記入です。"))))</f>
        <v>NG!黄色い箇所が未記入です。</v>
      </c>
      <c r="E7" s="175">
        <f>IF(AND(【中国】お伺い書!F120="いいえ",直系家族情報記入欄!F2&lt;&gt;""),"1",IF(AND(【中国】お伺い書!F120="いいえ",直系家族情報記入欄!F2=""),"0",IF(AND(【中国】お伺い書!F120="はい",直系家族情報記入欄!G43=0),"0",直系家族情報記入欄!G23)))</f>
        <v>4</v>
      </c>
      <c r="F7" s="150" t="s">
        <v>4925</v>
      </c>
    </row>
    <row r="8" spans="1:6" ht="33">
      <c r="A8" s="284"/>
      <c r="B8" s="276"/>
      <c r="C8" s="88" t="s">
        <v>4843</v>
      </c>
      <c r="D8" s="97" t="str">
        <f>IF(AND(【中国】お伺い書!F198="はい(Yes)",直近12か月以内の渡航歴記入欄!F2="いいえ(No)"),"NG!(【中国】お伺い書と直近12か月以内の渡航歴記入欄の回答が不一致しています。)",IF(AND(【中国】お伺い書!F198="いいえ(No)",直近12か月以内の渡航歴記入欄!F2="はい(Yes)"),"NG!(【中国】お伺い書と直近12か月以内の渡航歴記入欄の回答が不一致しています。)",IF(AND(【中国】お伺い書!F198="いいえ(No)",直近12か月以内の渡航歴記入欄!F2=""),"OK",IF(AND(【中国】お伺い書!F198="いいえ(No)",直近12か月以内の渡航歴記入欄!F2="いいえ(No)"),"OK",IF(AND(【中国】お伺い書!F198="はい(Yes)",直近12か月以内の渡航歴記入欄!F2="はい(Yes)",直近12か月以内の渡航歴記入欄!G28=0),"OK","NG!黄色い箇所が未記入です。")))))</f>
        <v>NG!黄色い箇所が未記入です。</v>
      </c>
      <c r="E8" s="174">
        <f>IF(AND(【中国】お伺い書!F198="はい",直近12か月以内の渡航歴記入欄!F2="いいえ"),"1",IF(AND(【中国】お伺い書!F198="いいえ",直近12か月以内の渡航歴記入欄!F2="はい"),"1",IF(AND(【中国】お伺い書!F198="いいえ",直近12か月以内の渡航歴記入欄!F2=""),"0",IF(AND(【中国】お伺い書!F198="はい",直近12か月以内の渡航歴記入欄!G28=0),"0",直近12か月以内の渡航歴記入欄!G28))))</f>
        <v>2</v>
      </c>
      <c r="F8" s="150" t="s">
        <v>4926</v>
      </c>
    </row>
    <row r="9" spans="1:6" ht="390" customHeight="1">
      <c r="A9" s="284"/>
      <c r="B9" s="277" t="s">
        <v>4884</v>
      </c>
      <c r="C9" s="109" t="s">
        <v>4848</v>
      </c>
      <c r="D9" s="116" t="s">
        <v>4847</v>
      </c>
      <c r="E9" s="280" t="s">
        <v>4916</v>
      </c>
    </row>
    <row r="10" spans="1:6" ht="43.9" customHeight="1">
      <c r="A10" s="284"/>
      <c r="B10" s="278"/>
      <c r="C10" s="110" t="s">
        <v>4877</v>
      </c>
      <c r="D10" s="173" t="str">
        <f>UPPER(【中国】お伺い書!F72&amp;","&amp;【中国】お伺い書!F70&amp;","&amp;【中国】お伺い書!F69)</f>
        <v>,,</v>
      </c>
      <c r="E10" s="280"/>
    </row>
    <row r="11" spans="1:6" ht="43.9" customHeight="1">
      <c r="A11" s="284"/>
      <c r="B11" s="279"/>
      <c r="C11" s="111" t="s">
        <v>4878</v>
      </c>
      <c r="D11" s="107" t="str">
        <f>UPPER(【中国】お伺い書!F55)</f>
        <v/>
      </c>
      <c r="E11" s="280"/>
    </row>
    <row r="12" spans="1:6" ht="43.9" customHeight="1">
      <c r="A12" s="284"/>
      <c r="B12" s="281" t="s">
        <v>4883</v>
      </c>
      <c r="C12" s="91" t="s">
        <v>4879</v>
      </c>
      <c r="D12" s="98">
        <f>【中国】お伺い書!F4</f>
        <v>0</v>
      </c>
      <c r="E12" s="138" t="s">
        <v>4916</v>
      </c>
      <c r="F12" s="150" t="s">
        <v>4934</v>
      </c>
    </row>
    <row r="13" spans="1:6" ht="43.9" customHeight="1">
      <c r="A13" s="284"/>
      <c r="B13" s="275"/>
      <c r="C13" s="108" t="s">
        <v>4880</v>
      </c>
      <c r="D13" s="115">
        <f>【中国】お伺い書!F5</f>
        <v>0</v>
      </c>
      <c r="E13" s="137" t="s">
        <v>4916</v>
      </c>
      <c r="F13" s="150" t="s">
        <v>4933</v>
      </c>
    </row>
    <row r="14" spans="1:6" ht="43.9" customHeight="1">
      <c r="A14" s="284"/>
      <c r="B14" s="275"/>
      <c r="C14" s="88" t="s">
        <v>4881</v>
      </c>
      <c r="D14" s="93">
        <f>【中国】お伺い書!F6</f>
        <v>0</v>
      </c>
      <c r="E14" s="138" t="s">
        <v>4916</v>
      </c>
      <c r="F14" s="150" t="s">
        <v>4932</v>
      </c>
    </row>
    <row r="15" spans="1:6" ht="43.9" customHeight="1">
      <c r="A15" s="284"/>
      <c r="B15" s="275"/>
      <c r="C15" s="119" t="s">
        <v>4882</v>
      </c>
      <c r="D15" s="115" t="str">
        <f>【中国】お伺い書!F8&amp;"年"&amp;【中国】お伺い書!F9&amp;"月"&amp;【中国】お伺い書!F10&amp;"日"</f>
        <v>年月日</v>
      </c>
      <c r="E15" s="137" t="s">
        <v>4916</v>
      </c>
      <c r="F15" s="150" t="s">
        <v>4935</v>
      </c>
    </row>
    <row r="16" spans="1:6" ht="43.9" customHeight="1">
      <c r="A16" s="284"/>
      <c r="B16" s="275"/>
      <c r="C16" s="89" t="s">
        <v>4859</v>
      </c>
      <c r="D16" s="93">
        <f>【中国】お伺い書!F11</f>
        <v>0</v>
      </c>
      <c r="E16" s="138" t="s">
        <v>4916</v>
      </c>
      <c r="F16" s="150" t="s">
        <v>4936</v>
      </c>
    </row>
    <row r="17" spans="1:6" ht="43.9" customHeight="1">
      <c r="A17" s="284"/>
      <c r="B17" s="275"/>
      <c r="C17" s="108" t="s">
        <v>4862</v>
      </c>
      <c r="D17" s="115" t="str">
        <f>【中国】お伺い書!F37</f>
        <v>普通(Ordinary)</v>
      </c>
      <c r="E17" s="137" t="s">
        <v>4916</v>
      </c>
      <c r="F17" s="150" t="s">
        <v>4937</v>
      </c>
    </row>
    <row r="18" spans="1:6" ht="43.9" customHeight="1">
      <c r="A18" s="284"/>
      <c r="B18" s="275"/>
      <c r="C18" s="89" t="s">
        <v>4861</v>
      </c>
      <c r="D18" s="93">
        <f>【中国】お伺い書!F38</f>
        <v>0</v>
      </c>
      <c r="E18" s="138" t="s">
        <v>4916</v>
      </c>
      <c r="F18" s="150" t="s">
        <v>4938</v>
      </c>
    </row>
    <row r="19" spans="1:6" ht="43.9" customHeight="1">
      <c r="A19" s="284"/>
      <c r="B19" s="275"/>
      <c r="C19" s="108" t="s">
        <v>4860</v>
      </c>
      <c r="D19" s="115" t="str">
        <f>【中国】お伺い書!F41&amp;"年"&amp;【中国】お伺い書!F42&amp;"月"&amp;【中国】お伺い書!F43&amp;"日"</f>
        <v>年月日</v>
      </c>
      <c r="E19" s="137" t="s">
        <v>4916</v>
      </c>
      <c r="F19" s="150" t="s">
        <v>4939</v>
      </c>
    </row>
    <row r="20" spans="1:6" ht="43.9" customHeight="1">
      <c r="A20" s="284"/>
      <c r="B20" s="275"/>
      <c r="C20" s="89" t="s">
        <v>4864</v>
      </c>
      <c r="D20" s="93">
        <f>【中国】お伺い書!F60</f>
        <v>0</v>
      </c>
      <c r="E20" s="137" t="s">
        <v>4916</v>
      </c>
      <c r="F20" s="150" t="s">
        <v>4949</v>
      </c>
    </row>
    <row r="21" spans="1:6" ht="43.9" customHeight="1" thickBot="1">
      <c r="A21" s="285"/>
      <c r="B21" s="282"/>
      <c r="C21" s="120" t="s">
        <v>4865</v>
      </c>
      <c r="D21" s="160" t="str">
        <f>【中国】お伺い書!F160&amp;"  "&amp;【中国】お伺い書!F161</f>
        <v xml:space="preserve">  </v>
      </c>
      <c r="E21" s="140" t="s">
        <v>4916</v>
      </c>
      <c r="F21" s="150" t="s">
        <v>4950</v>
      </c>
    </row>
    <row r="22" spans="1:6">
      <c r="A22" s="284" t="s">
        <v>4946</v>
      </c>
      <c r="B22" s="294" t="s">
        <v>4947</v>
      </c>
      <c r="C22" s="287" t="s">
        <v>4825</v>
      </c>
      <c r="D22" s="122" t="s">
        <v>4826</v>
      </c>
      <c r="E22" s="289" t="s">
        <v>4916</v>
      </c>
    </row>
    <row r="23" spans="1:6">
      <c r="A23" s="284"/>
      <c r="B23" s="295"/>
      <c r="C23" s="288"/>
      <c r="D23" s="166" t="s">
        <v>4866</v>
      </c>
      <c r="E23" s="290"/>
    </row>
    <row r="24" spans="1:6">
      <c r="A24" s="284"/>
      <c r="B24" s="295"/>
      <c r="C24" s="288"/>
      <c r="D24" s="167" t="s">
        <v>4827</v>
      </c>
      <c r="E24" s="290"/>
    </row>
    <row r="25" spans="1:6">
      <c r="A25" s="284"/>
      <c r="B25" s="295"/>
      <c r="C25" s="288"/>
      <c r="D25" s="166" t="s">
        <v>4828</v>
      </c>
      <c r="E25" s="290"/>
    </row>
    <row r="26" spans="1:6">
      <c r="A26" s="284"/>
      <c r="B26" s="295"/>
      <c r="C26" s="288"/>
      <c r="D26" s="166" t="s">
        <v>4829</v>
      </c>
      <c r="E26" s="290"/>
    </row>
    <row r="27" spans="1:6">
      <c r="A27" s="284"/>
      <c r="B27" s="295"/>
      <c r="C27" s="288"/>
      <c r="D27" s="168" t="s">
        <v>4830</v>
      </c>
      <c r="E27" s="290"/>
    </row>
    <row r="28" spans="1:6">
      <c r="A28" s="284"/>
      <c r="B28" s="295"/>
      <c r="C28" s="291" t="s">
        <v>4832</v>
      </c>
      <c r="D28" s="155" t="s">
        <v>4833</v>
      </c>
      <c r="E28" s="293" t="s">
        <v>4916</v>
      </c>
    </row>
    <row r="29" spans="1:6">
      <c r="A29" s="284"/>
      <c r="B29" s="295"/>
      <c r="C29" s="291"/>
      <c r="D29" s="156" t="s">
        <v>4834</v>
      </c>
      <c r="E29" s="293"/>
    </row>
    <row r="30" spans="1:6">
      <c r="A30" s="284"/>
      <c r="B30" s="295"/>
      <c r="C30" s="291"/>
      <c r="D30" s="156" t="s">
        <v>4849</v>
      </c>
      <c r="E30" s="293"/>
    </row>
    <row r="31" spans="1:6">
      <c r="A31" s="284"/>
      <c r="B31" s="295"/>
      <c r="C31" s="291"/>
      <c r="D31" s="153" t="s">
        <v>4850</v>
      </c>
      <c r="E31" s="293"/>
    </row>
    <row r="32" spans="1:6">
      <c r="A32" s="284"/>
      <c r="B32" s="295"/>
      <c r="C32" s="292"/>
      <c r="D32" s="153" t="s">
        <v>4851</v>
      </c>
      <c r="E32" s="293"/>
    </row>
    <row r="33" spans="1:5">
      <c r="A33" s="284"/>
      <c r="B33" s="295"/>
      <c r="C33" s="292"/>
      <c r="D33" s="153" t="s">
        <v>4835</v>
      </c>
      <c r="E33" s="293"/>
    </row>
    <row r="34" spans="1:5">
      <c r="A34" s="284"/>
      <c r="B34" s="295"/>
      <c r="C34" s="292"/>
      <c r="D34" s="154" t="s">
        <v>4836</v>
      </c>
      <c r="E34" s="293"/>
    </row>
    <row r="35" spans="1:5">
      <c r="A35" s="284"/>
      <c r="B35" s="295"/>
      <c r="C35" s="288" t="s">
        <v>4837</v>
      </c>
      <c r="D35" s="163" t="s">
        <v>4852</v>
      </c>
      <c r="E35" s="297" t="s">
        <v>4916</v>
      </c>
    </row>
    <row r="36" spans="1:5">
      <c r="A36" s="284"/>
      <c r="B36" s="295"/>
      <c r="C36" s="288"/>
      <c r="D36" s="164" t="s">
        <v>4855</v>
      </c>
      <c r="E36" s="297"/>
    </row>
    <row r="37" spans="1:5">
      <c r="A37" s="284"/>
      <c r="B37" s="295"/>
      <c r="C37" s="288"/>
      <c r="D37" s="164" t="s">
        <v>4856</v>
      </c>
      <c r="E37" s="297"/>
    </row>
    <row r="38" spans="1:5">
      <c r="A38" s="284"/>
      <c r="B38" s="295"/>
      <c r="C38" s="288"/>
      <c r="D38" s="164" t="s">
        <v>4857</v>
      </c>
      <c r="E38" s="297"/>
    </row>
    <row r="39" spans="1:5">
      <c r="A39" s="284"/>
      <c r="B39" s="295"/>
      <c r="C39" s="288"/>
      <c r="D39" s="164" t="s">
        <v>4858</v>
      </c>
      <c r="E39" s="297"/>
    </row>
    <row r="40" spans="1:5">
      <c r="A40" s="284"/>
      <c r="B40" s="295"/>
      <c r="C40" s="298" t="s">
        <v>4853</v>
      </c>
      <c r="D40" s="157" t="s">
        <v>4831</v>
      </c>
      <c r="E40" s="293" t="s">
        <v>4916</v>
      </c>
    </row>
    <row r="41" spans="1:5">
      <c r="A41" s="284"/>
      <c r="B41" s="295"/>
      <c r="C41" s="298"/>
      <c r="D41" s="153" t="s">
        <v>4828</v>
      </c>
      <c r="E41" s="293"/>
    </row>
    <row r="42" spans="1:5">
      <c r="A42" s="284"/>
      <c r="B42" s="295"/>
      <c r="C42" s="298"/>
      <c r="D42" s="154" t="s">
        <v>4839</v>
      </c>
      <c r="E42" s="293"/>
    </row>
    <row r="43" spans="1:5">
      <c r="A43" s="284"/>
      <c r="B43" s="295"/>
      <c r="C43" s="299" t="s">
        <v>4854</v>
      </c>
      <c r="D43" s="165" t="s">
        <v>4840</v>
      </c>
      <c r="E43" s="297" t="s">
        <v>4916</v>
      </c>
    </row>
    <row r="44" spans="1:5">
      <c r="A44" s="284"/>
      <c r="B44" s="295"/>
      <c r="C44" s="299"/>
      <c r="D44" s="161" t="s">
        <v>4828</v>
      </c>
      <c r="E44" s="297"/>
    </row>
    <row r="45" spans="1:5">
      <c r="A45" s="284"/>
      <c r="B45" s="295"/>
      <c r="C45" s="299"/>
      <c r="D45" s="162" t="s">
        <v>4838</v>
      </c>
      <c r="E45" s="297"/>
    </row>
    <row r="46" spans="1:5" ht="65.25" thickBot="1">
      <c r="A46" s="286"/>
      <c r="B46" s="296"/>
      <c r="C46" s="170" t="s">
        <v>4841</v>
      </c>
      <c r="D46" s="171" t="s">
        <v>4842</v>
      </c>
      <c r="E46" s="172" t="s">
        <v>4916</v>
      </c>
    </row>
    <row r="47" spans="1:5" ht="30.75" thickTop="1">
      <c r="D47" s="60"/>
      <c r="E47" s="1"/>
    </row>
  </sheetData>
  <sheetProtection algorithmName="SHA-512" hashValue="QDJd9cLfNWJ0G1oJE/36Ozv6wFwBg0HTjWf5Lu42oJijrpHkBL8r3aqgarYpRFXBLkNQ7+uNDSrbVFfiKlRJEw==" saltValue="sHfNnf2hMMNY/f2aoWgEGQ==" spinCount="100000" sheet="1" objects="1" scenarios="1"/>
  <mergeCells count="19">
    <mergeCell ref="B12:B21"/>
    <mergeCell ref="A3:A21"/>
    <mergeCell ref="A22:A46"/>
    <mergeCell ref="C22:C27"/>
    <mergeCell ref="E22:E27"/>
    <mergeCell ref="C28:C34"/>
    <mergeCell ref="E28:E34"/>
    <mergeCell ref="B22:B46"/>
    <mergeCell ref="C35:C39"/>
    <mergeCell ref="E35:E39"/>
    <mergeCell ref="C40:C42"/>
    <mergeCell ref="E40:E42"/>
    <mergeCell ref="C43:C45"/>
    <mergeCell ref="E43:E45"/>
    <mergeCell ref="A1:E1"/>
    <mergeCell ref="B2:C2"/>
    <mergeCell ref="B3:B8"/>
    <mergeCell ref="B9:B11"/>
    <mergeCell ref="E9:E11"/>
  </mergeCells>
  <phoneticPr fontId="2"/>
  <conditionalFormatting sqref="C3:E3">
    <cfRule type="expression" dxfId="77" priority="12">
      <formula>$D$3="同意されてません。同意がない場合申請代行は受付不可です"</formula>
    </cfRule>
  </conditionalFormatting>
  <conditionalFormatting sqref="C4:E21">
    <cfRule type="expression" dxfId="76" priority="8">
      <formula>COUNTIF($D4,"*ただし、*")</formula>
    </cfRule>
    <cfRule type="expression" dxfId="75" priority="9">
      <formula>COUNTIF($D4,"*NG!*")</formula>
    </cfRule>
    <cfRule type="expression" dxfId="74" priority="10">
      <formula>COUNTIF($D4,"*有!*")</formula>
    </cfRule>
  </conditionalFormatting>
  <conditionalFormatting sqref="E4:E8">
    <cfRule type="expression" priority="1">
      <formula>$E4=0</formula>
    </cfRule>
    <cfRule type="expression" dxfId="73" priority="11">
      <formula>$E4&lt;&gt;"0"</formula>
    </cfRule>
  </conditionalFormatting>
  <hyperlinks>
    <hyperlink ref="F3" location="【中国】お伺い書!F2" display="個人情報同意" xr:uid="{EF5AAAF3-0341-4805-B6C3-C716CF4E3B68}"/>
    <hyperlink ref="F5" location="【中国】お伺い書!I63" display="前職" xr:uid="{A9BFC957-8042-4158-9FB1-E2E8C1DA24AB}"/>
    <hyperlink ref="F6" location="【中国】お伺い書!I118" display="子供" xr:uid="{818501EB-9D38-4FC2-B500-C82F719FD984}"/>
    <hyperlink ref="F7" location="【中国】お伺い書!I120" display="直系家族" xr:uid="{5493DE18-95F4-4885-84EE-E9A8FFE06F57}"/>
    <hyperlink ref="F8" location="【中国】お伺い書!I198" display="直近12か月以内渡航歴" xr:uid="{D1E16A6E-70E7-4FF3-B184-5E84A3C5CEF0}"/>
    <hyperlink ref="F12" location="【中国】お伺い書!I4" display="PPT 姓" xr:uid="{3AA0205A-A1F1-4051-906D-EAA21BAA5295}"/>
    <hyperlink ref="F13" location="【中国】お伺い書!I5" display="PPT 名+ミドル" xr:uid="{8E1B6C91-78D1-4242-BB38-F9FDA8F04385}"/>
    <hyperlink ref="F14" location="【中国】お伺い書!I6" display="PPT 旧姓" xr:uid="{E25EBE89-13CC-481C-85AD-F49BC45B8F22}"/>
    <hyperlink ref="F15" location="【中国】お伺い書!I8" display="生年月日" xr:uid="{5664A966-0F17-460E-A06C-7134D6FC86D8}"/>
    <hyperlink ref="F16" location="【中国】お伺い書!I11" display="性別" xr:uid="{8AC70B83-F42C-4F20-8E4D-97AF1AC8AC84}"/>
    <hyperlink ref="F17" location="【中国】お伺い書!I37" display="PPT種別" xr:uid="{E73DFD14-8FFF-4B51-9B4F-8D9D194519AC}"/>
    <hyperlink ref="F18" location="【中国】お伺い書!I38" display="PPT番号" xr:uid="{40000229-8F70-49F3-901D-55C273E6BE78}"/>
    <hyperlink ref="F19" location="【中国】お伺い書!F41" display="PPT有効期限" xr:uid="{2280D720-C363-4B44-A909-DBC5FE1F4E89}"/>
    <hyperlink ref="F20" location="【中国】お伺い書!F60" display="上司" xr:uid="{51B3B5C7-9886-41CD-BDE6-C31CBA781DAE}"/>
    <hyperlink ref="F21" location="【中国】お伺い書!F160" display="緊急連絡先" xr:uid="{FE6DFB1D-3E4E-43D0-A1E0-463B9768D8C8}"/>
  </hyperlinks>
  <printOptions horizontalCentered="1" verticalCentered="1"/>
  <pageMargins left="0.23622047244094491" right="0.23622047244094491" top="0" bottom="0" header="0" footer="0"/>
  <pageSetup paperSize="9" scale="2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75DE3-373E-47D9-8CFB-E6DF3BA90CE4}">
  <sheetPr>
    <tabColor theme="9" tint="0.59999389629810485"/>
  </sheetPr>
  <dimension ref="A1:O68"/>
  <sheetViews>
    <sheetView view="pageBreakPreview" topLeftCell="A15" zoomScale="50" zoomScaleNormal="55" zoomScaleSheetLayoutView="50" workbookViewId="0">
      <selection activeCell="D3" sqref="D3"/>
    </sheetView>
  </sheetViews>
  <sheetFormatPr defaultColWidth="9" defaultRowHeight="30"/>
  <cols>
    <col min="1" max="1" width="10.25" style="87" bestFit="1" customWidth="1"/>
    <col min="2" max="2" width="6.375" style="87" customWidth="1"/>
    <col min="3" max="3" width="119.75" style="87" customWidth="1"/>
    <col min="4" max="4" width="171.25" style="96" customWidth="1"/>
    <col min="5" max="5" width="11.625" style="90" bestFit="1" customWidth="1"/>
    <col min="6" max="6" width="42.75" style="87" bestFit="1" customWidth="1"/>
    <col min="7" max="16384" width="9" style="87"/>
  </cols>
  <sheetData>
    <row r="1" spans="1:6" ht="38.25" thickTop="1">
      <c r="A1" s="269" t="str">
        <f>"  【中国】VPT　CHKリスト"&amp;"  "&amp;【中国】お伺い書!F4&amp;" / "&amp;【中国】お伺い書!F5&amp;"様"</f>
        <v xml:space="preserve">  【中国】VPT　CHKリスト   / 様</v>
      </c>
      <c r="B1" s="270"/>
      <c r="C1" s="270"/>
      <c r="D1" s="270"/>
      <c r="E1" s="271"/>
    </row>
    <row r="2" spans="1:6" ht="30.75" thickBot="1">
      <c r="A2" s="148" t="s">
        <v>4915</v>
      </c>
      <c r="B2" s="304" t="s">
        <v>4822</v>
      </c>
      <c r="C2" s="305"/>
      <c r="D2" s="147" t="s">
        <v>4823</v>
      </c>
      <c r="E2" s="149" t="s">
        <v>4919</v>
      </c>
      <c r="F2" s="87" t="s">
        <v>4948</v>
      </c>
    </row>
    <row r="3" spans="1:6" ht="43.9" customHeight="1">
      <c r="A3" s="303" t="s">
        <v>4910</v>
      </c>
      <c r="B3" s="274" t="s">
        <v>4885</v>
      </c>
      <c r="C3" s="112" t="s">
        <v>4824</v>
      </c>
      <c r="D3" s="112" t="str">
        <f>IF(【中国】お伺い書!F2="同意する(I agree)","OK","同意されてません。同意がない場合申請代行は受付不可です")</f>
        <v>同意されてません。同意がない場合申請代行は受付不可です</v>
      </c>
      <c r="E3" s="169" t="s">
        <v>4916</v>
      </c>
      <c r="F3" s="150" t="s">
        <v>4922</v>
      </c>
    </row>
    <row r="4" spans="1:6" ht="33">
      <c r="A4" s="284"/>
      <c r="B4" s="275"/>
      <c r="C4" s="88" t="s">
        <v>4913</v>
      </c>
      <c r="D4" s="94" t="str">
        <f>IF(【中国】お伺い書!G224=0,"OK","NG!黄色い箇所が未記入です。　　　　　　　　　　　　　　　　　　　　　　　　　　　　　　　　　　未記入数　⇒")</f>
        <v>NG!黄色い箇所が未記入です。　　　　　　　　　　　　　　　　　　　　　　　　　　　　　　　　　　未記入数　⇒</v>
      </c>
      <c r="E4" s="174">
        <f>IF(【中国】お伺い書!G224=0,"0",【中国】お伺い書!G224)</f>
        <v>107</v>
      </c>
    </row>
    <row r="5" spans="1:6" ht="33">
      <c r="A5" s="284"/>
      <c r="B5" s="275"/>
      <c r="C5" s="107" t="s">
        <v>4846</v>
      </c>
      <c r="D5" s="117" t="str">
        <f>IF(AND(【中国】お伺い書!F63="はい(Yes)",前職記入欄!F2=""),"NG!(【中国】お伺い書と前職記入欄の回答が不一致しています。)",IF(AND(【中国】お伺い書!F63="いいえ(No)",前職記入欄!F2&lt;&gt;""),"NG!(【中国】お伺い書と前職記入欄の回答が不一致しています。)",IF(AND(【中国】お伺い書!F63="いいえ(No)",前職記入欄!F2=""),"OK",IF(AND(【中国】お伺い書!F63="はい(Yes)",前職記入欄!G67=0),"OK","NG!黄色い箇所が未記入です。"))))</f>
        <v>NG!黄色い箇所が未記入です。</v>
      </c>
      <c r="E5" s="175">
        <f>IF(AND(【中国】お伺い書!F63="いいえ",前職記入欄!F2=""),"0",IF(AND(【中国】お伺い書!F63="いいえ",前職記入欄!F2&lt;&gt;""),1,IF(AND(【中国】お伺い書!F63="はい",前職記入欄!G67=0),"0",前職記入欄!G67)))</f>
        <v>17</v>
      </c>
      <c r="F5" s="150" t="s">
        <v>4923</v>
      </c>
    </row>
    <row r="6" spans="1:6" ht="33">
      <c r="A6" s="284"/>
      <c r="B6" s="275"/>
      <c r="C6" s="88" t="s">
        <v>4845</v>
      </c>
      <c r="D6" s="94" t="str">
        <f>IF(AND(【中国】お伺い書!F118="いいえ(No)",子供情報記入欄!F2&lt;&gt;""),"NG!(【中国】お伺い書と子供情報記入欄の回答が不一致しています。)",IF(AND(【中国】お伺い書!F118="いいえ(No)",子供情報記入欄!F2=""),"OK",IF(AND(【中国】お伺い書!F118="はい(Yes)",子供情報記入欄!G43=0),"OK","NG!黄色い箇所が未記入です。")))</f>
        <v>NG!黄色い箇所が未記入です。</v>
      </c>
      <c r="E6" s="174">
        <f>IF(AND(【中国】お伺い書!F118="いいえ",子供情報記入欄!F2=""),"0",IF(AND(【中国】お伺い書!F118="いいえ",子供情報記入欄!F2&lt;&gt;""),1,IF(AND(【中国】お伺い書!F118="はい",子供情報記入欄!G43=0),"0",子供情報記入欄!G43)))</f>
        <v>8</v>
      </c>
      <c r="F6" s="150" t="s">
        <v>4924</v>
      </c>
    </row>
    <row r="7" spans="1:6" ht="33">
      <c r="A7" s="284"/>
      <c r="B7" s="275"/>
      <c r="C7" s="107" t="s">
        <v>4844</v>
      </c>
      <c r="D7" s="117" t="str">
        <f>IF(AND(【中国】お伺い書!F120="はい(Yes)",直系家族情報記入欄!F2=""),"NG!(【中国】お伺い書と直系家族情報記入欄の回答が不一致しています。)",IF(AND(【中国】お伺い書!F120="いいえ(No)",直系家族情報記入欄!F2&lt;&gt;""),"NG!(【中国】お伺い書と直系家族情報記入欄の回答が不一致しています。)",IF(AND(【中国】お伺い書!F120="いいえ(No)",直系家族情報記入欄!F2=""),"OK",IF(AND(【中国】お伺い書!F120="はい(Yes)",直系家族情報記入欄!G23=0),"OK","NG!黄色い箇所が未記入です。"))))</f>
        <v>NG!黄色い箇所が未記入です。</v>
      </c>
      <c r="E7" s="175">
        <f>IF(AND(【中国】お伺い書!F120="いいえ",直系家族情報記入欄!F2&lt;&gt;""),"1",IF(AND(【中国】お伺い書!F120="いいえ",直系家族情報記入欄!F2=""),"0",IF(AND(【中国】お伺い書!F120="はい",直系家族情報記入欄!G43=0),"0",直系家族情報記入欄!G23)))</f>
        <v>4</v>
      </c>
      <c r="F7" s="150" t="s">
        <v>4925</v>
      </c>
    </row>
    <row r="8" spans="1:6" ht="33">
      <c r="A8" s="284"/>
      <c r="B8" s="276"/>
      <c r="C8" s="88" t="s">
        <v>4843</v>
      </c>
      <c r="D8" s="97" t="str">
        <f>IF(AND(【中国】お伺い書!F198="はい(Yes)",直近12か月以内の渡航歴記入欄!F2="いいえ(No)"),"NG!(【中国】お伺い書と直近12か月以内の渡航歴記入欄の回答が不一致しています。)",IF(AND(【中国】お伺い書!F198="いいえ(No)",直近12か月以内の渡航歴記入欄!F2="はい(Yes)"),"NG!(【中国】お伺い書と直近12か月以内の渡航歴記入欄の回答が不一致しています。)",IF(AND(【中国】お伺い書!F198="いいえ(No)",直近12か月以内の渡航歴記入欄!F2=""),"OK",IF(AND(【中国】お伺い書!F198="いいえ(No)",直近12か月以内の渡航歴記入欄!F2="いいえ(No)"),"OK",IF(AND(【中国】お伺い書!F198="はい(Yes)",直近12か月以内の渡航歴記入欄!F2="はい(Yes)",直近12か月以内の渡航歴記入欄!G28=0),"OK","NG!黄色い箇所が未記入です。")))))</f>
        <v>NG!黄色い箇所が未記入です。</v>
      </c>
      <c r="E8" s="174">
        <f>IF(AND(【中国】お伺い書!F198="はい",直近12か月以内の渡航歴記入欄!F2="いいえ"),"1",IF(AND(【中国】お伺い書!F198="いいえ",直近12か月以内の渡航歴記入欄!F2="はい"),"1",IF(AND(【中国】お伺い書!F198="いいえ",直近12か月以内の渡航歴記入欄!F2=""),"0",IF(AND(【中国】お伺い書!F198="はい",直近12か月以内の渡航歴記入欄!G28=0),"0",直近12か月以内の渡航歴記入欄!G28))))</f>
        <v>2</v>
      </c>
      <c r="F8" s="150" t="s">
        <v>4926</v>
      </c>
    </row>
    <row r="9" spans="1:6" ht="43.5" customHeight="1">
      <c r="A9" s="284"/>
      <c r="B9" s="312" t="s">
        <v>4970</v>
      </c>
      <c r="C9" s="203" t="s">
        <v>4994</v>
      </c>
      <c r="D9" s="204"/>
      <c r="E9" s="202" t="s">
        <v>4971</v>
      </c>
      <c r="F9" s="150"/>
    </row>
    <row r="10" spans="1:6" ht="43.5" customHeight="1">
      <c r="A10" s="284"/>
      <c r="B10" s="313"/>
      <c r="C10" s="203" t="s">
        <v>4955</v>
      </c>
      <c r="D10" s="204"/>
      <c r="E10" s="191" t="s">
        <v>4971</v>
      </c>
      <c r="F10" s="150"/>
    </row>
    <row r="11" spans="1:6" ht="403.5" customHeight="1">
      <c r="A11" s="284"/>
      <c r="B11" s="300" t="s">
        <v>4884</v>
      </c>
      <c r="C11" s="109" t="s">
        <v>4848</v>
      </c>
      <c r="D11" s="116" t="s">
        <v>4847</v>
      </c>
      <c r="E11" s="280" t="s">
        <v>4916</v>
      </c>
    </row>
    <row r="12" spans="1:6" ht="43.9" customHeight="1">
      <c r="A12" s="284"/>
      <c r="B12" s="301"/>
      <c r="C12" s="110" t="s">
        <v>4877</v>
      </c>
      <c r="D12" s="173" t="str">
        <f>UPPER(【中国】お伺い書!F72&amp;","&amp;【中国】お伺い書!F70&amp;","&amp;【中国】お伺い書!F69)</f>
        <v>,,</v>
      </c>
      <c r="E12" s="280"/>
    </row>
    <row r="13" spans="1:6" ht="43.9" customHeight="1">
      <c r="A13" s="284"/>
      <c r="B13" s="302"/>
      <c r="C13" s="111" t="s">
        <v>4878</v>
      </c>
      <c r="D13" s="107" t="str">
        <f>UPPER(【中国】お伺い書!F55)</f>
        <v/>
      </c>
      <c r="E13" s="280"/>
    </row>
    <row r="14" spans="1:6" ht="43.5" customHeight="1">
      <c r="A14" s="284"/>
      <c r="B14" s="183"/>
      <c r="C14" s="205" t="s">
        <v>4957</v>
      </c>
      <c r="D14" s="206"/>
      <c r="E14" s="138" t="s">
        <v>4916</v>
      </c>
    </row>
    <row r="15" spans="1:6" ht="43.5" customHeight="1">
      <c r="A15" s="284"/>
      <c r="B15" s="190"/>
      <c r="C15" s="200" t="s">
        <v>4973</v>
      </c>
      <c r="D15" s="98">
        <f>【中国】お伺い書!F129</f>
        <v>0</v>
      </c>
      <c r="E15" s="138" t="s">
        <v>4916</v>
      </c>
      <c r="F15" s="198" t="s">
        <v>5000</v>
      </c>
    </row>
    <row r="16" spans="1:6" ht="43.9" customHeight="1">
      <c r="A16" s="284"/>
      <c r="B16" s="313" t="s">
        <v>4909</v>
      </c>
      <c r="C16" s="91" t="s">
        <v>4870</v>
      </c>
      <c r="D16" s="98" t="str">
        <f>【中国】お伺い書!F56&amp;【中国】お伺い書!F57</f>
        <v>Japan(81)</v>
      </c>
      <c r="E16" s="138" t="s">
        <v>4916</v>
      </c>
      <c r="F16" s="150" t="s">
        <v>4927</v>
      </c>
    </row>
    <row r="17" spans="1:6" ht="43.9" customHeight="1">
      <c r="A17" s="284"/>
      <c r="B17" s="313"/>
      <c r="C17" s="108" t="s">
        <v>4871</v>
      </c>
      <c r="D17" s="115">
        <f>【中国】お伺い書!F68</f>
        <v>0</v>
      </c>
      <c r="E17" s="137" t="s">
        <v>4916</v>
      </c>
      <c r="F17" s="198" t="s">
        <v>5001</v>
      </c>
    </row>
    <row r="18" spans="1:6" ht="43.9" customHeight="1">
      <c r="A18" s="284"/>
      <c r="B18" s="313"/>
      <c r="C18" s="89" t="s">
        <v>4872</v>
      </c>
      <c r="D18" s="95">
        <f>【中国】お伺い書!F73</f>
        <v>0</v>
      </c>
      <c r="E18" s="138" t="s">
        <v>4916</v>
      </c>
      <c r="F18" s="150" t="s">
        <v>4928</v>
      </c>
    </row>
    <row r="19" spans="1:6" ht="43.9" customHeight="1">
      <c r="A19" s="284"/>
      <c r="B19" s="301"/>
      <c r="C19" s="108" t="s">
        <v>322</v>
      </c>
      <c r="D19" s="113" t="str">
        <f>IF(【中国】お伺い書!F92="はい(Yes)","はい / OK","いいえ / 該当なしの理由CHK要!")</f>
        <v>いいえ / 該当なしの理由CHK要!</v>
      </c>
      <c r="E19" s="308" t="s">
        <v>4916</v>
      </c>
      <c r="F19" s="150" t="s">
        <v>4929</v>
      </c>
    </row>
    <row r="20" spans="1:6" ht="43.9" customHeight="1">
      <c r="A20" s="284"/>
      <c r="B20" s="301"/>
      <c r="C20" s="107" t="s">
        <v>4972</v>
      </c>
      <c r="D20" s="114" t="b">
        <f>IF(【中国】お伺い書!F92="いいえ(No)","",IF(AND(【中国】お伺い書!F92="はい(Yes)",【中国】お伺い書!F102="いいえ(No)"),"いいえ / RPA OK",IF(AND(【中国】お伺い書!F92="はい(Yes)",【中国】お伺い書!F102="はい(Yes)"),"中国在住! / Wチェック時に追加入力要!")))</f>
        <v>0</v>
      </c>
      <c r="E20" s="309"/>
    </row>
    <row r="21" spans="1:6" ht="43.9" customHeight="1">
      <c r="A21" s="284"/>
      <c r="B21" s="301"/>
      <c r="C21" s="91" t="s">
        <v>323</v>
      </c>
      <c r="D21" s="99" t="str">
        <f>IF(【中国】お伺い書!F105="はい(Yes)","はい / OK","いいえ / 該当なしの理由CHK要!")</f>
        <v>いいえ / 該当なしの理由CHK要!</v>
      </c>
      <c r="E21" s="306" t="s">
        <v>4916</v>
      </c>
      <c r="F21" s="150" t="s">
        <v>4930</v>
      </c>
    </row>
    <row r="22" spans="1:6">
      <c r="A22" s="284"/>
      <c r="B22" s="301"/>
      <c r="C22" s="105" t="s">
        <v>4972</v>
      </c>
      <c r="D22" s="100" t="b">
        <f>IF(【中国】お伺い書!F105="いいえ(No)","",IF(AND(【中国】お伺い書!F105="はい(Yes)",【中国】お伺い書!F115="いいえ(No)"),"いいえ / RPA OK",IF(AND(【中国】お伺い書!F105="はい(Yes)",【中国】お伺い書!F115="はい(Yes)"),"中国在住! / Wチェック時に追加入力要!")))</f>
        <v>0</v>
      </c>
      <c r="E22" s="307"/>
    </row>
    <row r="23" spans="1:6" ht="128.25" customHeight="1">
      <c r="A23" s="284"/>
      <c r="B23" s="301"/>
      <c r="C23" s="106" t="s">
        <v>4897</v>
      </c>
      <c r="D23" s="113">
        <f>【中国】お伺い書!F122</f>
        <v>0</v>
      </c>
      <c r="E23" s="308" t="s">
        <v>4916</v>
      </c>
      <c r="F23" s="150" t="s">
        <v>447</v>
      </c>
    </row>
    <row r="24" spans="1:6">
      <c r="A24" s="284"/>
      <c r="B24" s="302"/>
      <c r="C24" s="107" t="s">
        <v>4874</v>
      </c>
      <c r="D24" s="118">
        <f>【中国】お伺い書!F166</f>
        <v>0</v>
      </c>
      <c r="E24" s="309"/>
      <c r="F24" s="150" t="s">
        <v>4931</v>
      </c>
    </row>
    <row r="25" spans="1:6" ht="43.9" customHeight="1">
      <c r="A25" s="284"/>
      <c r="B25" s="310" t="s">
        <v>4883</v>
      </c>
      <c r="C25" s="91" t="s">
        <v>4879</v>
      </c>
      <c r="D25" s="98">
        <f>【中国】お伺い書!F4</f>
        <v>0</v>
      </c>
      <c r="E25" s="138" t="s">
        <v>4916</v>
      </c>
      <c r="F25" s="150" t="s">
        <v>4934</v>
      </c>
    </row>
    <row r="26" spans="1:6" ht="43.9" customHeight="1">
      <c r="A26" s="284"/>
      <c r="B26" s="310"/>
      <c r="C26" s="108" t="s">
        <v>4880</v>
      </c>
      <c r="D26" s="115">
        <f>【中国】お伺い書!F5</f>
        <v>0</v>
      </c>
      <c r="E26" s="137" t="s">
        <v>4916</v>
      </c>
      <c r="F26" s="150" t="s">
        <v>4933</v>
      </c>
    </row>
    <row r="27" spans="1:6" ht="43.9" customHeight="1">
      <c r="A27" s="284"/>
      <c r="B27" s="310"/>
      <c r="C27" s="88" t="s">
        <v>4881</v>
      </c>
      <c r="D27" s="93">
        <f>【中国】お伺い書!F6</f>
        <v>0</v>
      </c>
      <c r="E27" s="138" t="s">
        <v>4916</v>
      </c>
      <c r="F27" s="150" t="s">
        <v>4932</v>
      </c>
    </row>
    <row r="28" spans="1:6" ht="43.9" customHeight="1">
      <c r="A28" s="284"/>
      <c r="B28" s="310"/>
      <c r="C28" s="119" t="s">
        <v>4882</v>
      </c>
      <c r="D28" s="115" t="str">
        <f>【中国】お伺い書!F8&amp;"年"&amp;【中国】お伺い書!F9&amp;"月"&amp;【中国】お伺い書!F10&amp;"日"</f>
        <v>年月日</v>
      </c>
      <c r="E28" s="137" t="s">
        <v>4916</v>
      </c>
      <c r="F28" s="150" t="s">
        <v>4935</v>
      </c>
    </row>
    <row r="29" spans="1:6" ht="43.9" customHeight="1">
      <c r="A29" s="284"/>
      <c r="B29" s="310"/>
      <c r="C29" s="89" t="s">
        <v>4859</v>
      </c>
      <c r="D29" s="93">
        <f>【中国】お伺い書!F11</f>
        <v>0</v>
      </c>
      <c r="E29" s="138" t="s">
        <v>4916</v>
      </c>
      <c r="F29" s="150" t="s">
        <v>4936</v>
      </c>
    </row>
    <row r="30" spans="1:6" ht="43.9" customHeight="1">
      <c r="A30" s="284"/>
      <c r="B30" s="310"/>
      <c r="C30" s="108" t="s">
        <v>4862</v>
      </c>
      <c r="D30" s="115" t="str">
        <f>【中国】お伺い書!F37</f>
        <v>普通(Ordinary)</v>
      </c>
      <c r="E30" s="137" t="s">
        <v>4916</v>
      </c>
      <c r="F30" s="150" t="s">
        <v>4937</v>
      </c>
    </row>
    <row r="31" spans="1:6" ht="43.9" customHeight="1">
      <c r="A31" s="284"/>
      <c r="B31" s="310"/>
      <c r="C31" s="89" t="s">
        <v>4861</v>
      </c>
      <c r="D31" s="93">
        <f>【中国】お伺い書!F38</f>
        <v>0</v>
      </c>
      <c r="E31" s="138" t="s">
        <v>4916</v>
      </c>
      <c r="F31" s="150" t="s">
        <v>4938</v>
      </c>
    </row>
    <row r="32" spans="1:6" ht="43.9" customHeight="1" thickBot="1">
      <c r="A32" s="285"/>
      <c r="B32" s="311"/>
      <c r="C32" s="120" t="s">
        <v>4860</v>
      </c>
      <c r="D32" s="121" t="str">
        <f>【中国】お伺い書!F41&amp;"年"&amp;【中国】お伺い書!F42&amp;"月"&amp;【中国】お伺い書!F43&amp;"日"</f>
        <v>年月日</v>
      </c>
      <c r="E32" s="140" t="s">
        <v>4916</v>
      </c>
      <c r="F32" s="150" t="s">
        <v>4939</v>
      </c>
    </row>
    <row r="33" spans="1:15" ht="55.9" customHeight="1">
      <c r="A33" s="324" t="s">
        <v>4917</v>
      </c>
      <c r="B33" s="327" t="s">
        <v>4918</v>
      </c>
      <c r="C33" s="122" t="s">
        <v>4921</v>
      </c>
      <c r="D33" s="124" t="b">
        <f>IF(【中国】お伺い書!F118="いいえ(No)","いいえ / RPA OK",IF(AND(【中国】お伺い書!F118="はい(Yes)",子供情報記入欄!F2=1),"子供1人 / RPA OK",IF(AND(【中国】お伺い書!F118="はい(Yes)",子供情報記入欄!F2=2),"子供2人 / RPA実行中に入力要!",IF(AND(【中国】お伺い書!F118="はい(Yes)",子供情報記入欄!F2=3),"子供3人以上 / RPA実行中に入力要!",IF(AND(【中国】お伺い書!F118="はい(Yes)",子供情報記入欄!F2=4),"子供4人 / RPA実行中に入力要!",IF(AND(【中国】お伺い書!F118="はい(Yes)",子供情報記入欄!F2=5),"子供5人 / RPA実行中に入力要!"))))))</f>
        <v>0</v>
      </c>
      <c r="E33" s="141" t="s">
        <v>4916</v>
      </c>
      <c r="F33" s="150" t="s">
        <v>4924</v>
      </c>
    </row>
    <row r="34" spans="1:15" ht="55.9" customHeight="1">
      <c r="A34" s="325"/>
      <c r="B34" s="328"/>
      <c r="C34" s="89" t="s">
        <v>4920</v>
      </c>
      <c r="D34" s="123" t="str">
        <f>IF(【中国】お伺い書!F63="いいえ(No)","前職無 / RPA OK",IF(AND(【中国】お伺い書!F63="はい(Yes)",前職記入欄!F2=1),"前職1つ有 RPA　OK",IF(AND(【中国】お伺い書!F63="はい(Yes)",前職記入欄!F2&lt;&gt;1),"前職2つ以上有 RPA実行中に入力要！","条件に合致しません")))</f>
        <v>条件に合致しません</v>
      </c>
      <c r="E34" s="142" t="s">
        <v>4916</v>
      </c>
      <c r="F34" s="150" t="s">
        <v>4923</v>
      </c>
    </row>
    <row r="35" spans="1:15" ht="55.9" customHeight="1" thickBot="1">
      <c r="A35" s="325"/>
      <c r="B35" s="328"/>
      <c r="C35" s="88" t="s">
        <v>4876</v>
      </c>
      <c r="D35" s="94" t="str">
        <f>IF(【中国】お伺い書!F122="商業貿易(M)Commercial trade activities","M査証 / RPA OK!ただし、RPA実行中ボタン押下要!","M査証以外! / RPA実行中に入力要!")</f>
        <v>M査証以外! / RPA実行中に入力要!</v>
      </c>
      <c r="E35" s="139" t="s">
        <v>4916</v>
      </c>
      <c r="F35" s="150" t="s">
        <v>447</v>
      </c>
      <c r="G35" s="92" t="s">
        <v>4896</v>
      </c>
      <c r="H35" s="92"/>
      <c r="I35" s="92"/>
      <c r="J35" s="92"/>
      <c r="K35" s="92"/>
      <c r="L35" s="92"/>
      <c r="M35" s="92"/>
      <c r="N35" s="92"/>
      <c r="O35" s="92"/>
    </row>
    <row r="36" spans="1:15" ht="55.9" customHeight="1" thickBot="1">
      <c r="A36" s="182"/>
      <c r="B36" s="329"/>
      <c r="C36" s="189" t="s">
        <v>4956</v>
      </c>
      <c r="D36" s="96" t="str">
        <f>IF(【中国】お伺い書!F127="シングル(Single)","シングル / RPA OK!","シングル以外! / RPA実行中に入力要!")</f>
        <v>シングル以外! / RPA実行中に入力要!</v>
      </c>
      <c r="E36" s="141" t="s">
        <v>4916</v>
      </c>
      <c r="F36" s="198" t="s">
        <v>5002</v>
      </c>
      <c r="G36" s="92"/>
      <c r="H36" s="92"/>
      <c r="I36" s="92"/>
      <c r="J36" s="92"/>
      <c r="K36" s="92"/>
      <c r="L36" s="92"/>
      <c r="M36" s="92"/>
      <c r="N36" s="92"/>
      <c r="O36" s="92"/>
    </row>
    <row r="37" spans="1:15" ht="30" customHeight="1">
      <c r="A37" s="317" t="s">
        <v>4911</v>
      </c>
      <c r="B37" s="320" t="s">
        <v>4912</v>
      </c>
      <c r="C37" s="125" t="s">
        <v>4863</v>
      </c>
      <c r="D37" s="126" t="str">
        <f>IF(【中国】お伺い書!F6="","無 / RPA OK","旧姓有! "&amp;"("&amp;【中国】お伺い書!F6&amp;")"&amp;" / Wチェック時に手修正要!")</f>
        <v>無 / RPA OK</v>
      </c>
      <c r="E37" s="314" t="s">
        <v>4916</v>
      </c>
      <c r="F37" s="150" t="s">
        <v>4932</v>
      </c>
    </row>
    <row r="38" spans="1:15">
      <c r="A38" s="318"/>
      <c r="B38" s="321"/>
      <c r="C38" s="128" t="s">
        <v>4886</v>
      </c>
      <c r="D38" s="127">
        <f>IF(【中国】お伺い書!F6="いいえ(No)","",【中国】お伺い書!F6)</f>
        <v>0</v>
      </c>
      <c r="E38" s="315"/>
      <c r="F38" s="150"/>
    </row>
    <row r="39" spans="1:15" ht="64.5">
      <c r="A39" s="318"/>
      <c r="B39" s="321"/>
      <c r="C39" s="199" t="s">
        <v>5008</v>
      </c>
      <c r="D39" s="196" t="str">
        <f>IF(【中国】お伺い書!F21="Japan", "日本国籍　RPA　OK",IF(ISBLANK(【中国】お伺い書!F22),"ダミー番号入力　Wチェック時に「該当なし」に修正要！",
    "外国籍　ID番号有り　RPA　OK"))</f>
        <v>ダミー番号入力　Wチェック時に「該当なし」に修正要！</v>
      </c>
      <c r="E39" s="197" t="s">
        <v>5003</v>
      </c>
      <c r="F39" s="198" t="s">
        <v>5004</v>
      </c>
    </row>
    <row r="40" spans="1:15" ht="30" customHeight="1">
      <c r="A40" s="318"/>
      <c r="B40" s="321"/>
      <c r="C40" s="91" t="s">
        <v>4867</v>
      </c>
      <c r="D40" s="101" t="str">
        <f>IF(【中国】お伺い書!F23="いいえ(No)","無 / RPA OK","その他国籍有! "&amp;" / Wチェック時に手修正要!")</f>
        <v>その他国籍有!  / Wチェック時に手修正要!</v>
      </c>
      <c r="E40" s="306" t="s">
        <v>4916</v>
      </c>
      <c r="F40" s="198" t="s">
        <v>5006</v>
      </c>
    </row>
    <row r="41" spans="1:15" ht="30" customHeight="1">
      <c r="A41" s="318"/>
      <c r="B41" s="321"/>
      <c r="C41" s="91" t="s">
        <v>4887</v>
      </c>
      <c r="D41" s="96">
        <f>IF(【中国】お伺い書!F23="いいえ(No)","",【中国】お伺い書!F24)</f>
        <v>0</v>
      </c>
      <c r="E41" s="316"/>
      <c r="F41" s="150"/>
    </row>
    <row r="42" spans="1:15" ht="30" customHeight="1">
      <c r="A42" s="318"/>
      <c r="B42" s="321"/>
      <c r="C42" s="91" t="s">
        <v>4889</v>
      </c>
      <c r="D42" s="102">
        <f>IF(【中国】お伺い書!F23="いいえ(No)","",【中国】お伺い書!F25)</f>
        <v>0</v>
      </c>
      <c r="E42" s="316"/>
    </row>
    <row r="43" spans="1:15" ht="30" customHeight="1">
      <c r="A43" s="318"/>
      <c r="B43" s="321"/>
      <c r="C43" s="91" t="s">
        <v>4888</v>
      </c>
      <c r="D43" s="103">
        <f>IF(【中国】お伺い書!F23="いいえ(No)","",【中国】お伺い書!F26)</f>
        <v>0</v>
      </c>
      <c r="E43" s="307"/>
    </row>
    <row r="44" spans="1:15">
      <c r="A44" s="318"/>
      <c r="B44" s="321"/>
      <c r="C44" s="129" t="s">
        <v>4868</v>
      </c>
      <c r="D44" s="130" t="str">
        <f>IF(【中国】お伺い書!F28="いいえ(No)","無 / RPA OK","国籍以外の永住権有!  / Wチェック時に手修正要!")</f>
        <v>国籍以外の永住権有!  / Wチェック時に手修正要!</v>
      </c>
      <c r="E44" s="326" t="s">
        <v>4916</v>
      </c>
      <c r="F44" s="150" t="s">
        <v>4940</v>
      </c>
    </row>
    <row r="45" spans="1:15">
      <c r="A45" s="318"/>
      <c r="B45" s="321"/>
      <c r="C45" s="131" t="s">
        <v>4890</v>
      </c>
      <c r="D45" s="127">
        <f>(IF(【中国】お伺い書!F28="いいえ(No)","",【中国】お伺い書!F29))</f>
        <v>0</v>
      </c>
      <c r="E45" s="315"/>
    </row>
    <row r="46" spans="1:15">
      <c r="A46" s="318"/>
      <c r="B46" s="321"/>
      <c r="C46" s="89" t="s">
        <v>4869</v>
      </c>
      <c r="D46" s="101" t="b">
        <f>IF(【中国】お伺い書!F30="いいえ(No)","無 / RPA OK",IF(AND(【中国】お伺い書!F30="はい(Yes)",【中国】お伺い書!F31="中国以外(Countries other than China)"),"旧国籍有!  / Wチェック時に手修正要!",IF(AND(【中国】お伺い書!F30="はい(Yes)",【中国】お伺い書!F31="中国(China)"),"旧国籍有!  / Wチェック時に手修正要!")))</f>
        <v>0</v>
      </c>
      <c r="E46" s="306" t="s">
        <v>4916</v>
      </c>
      <c r="F46" s="150" t="s">
        <v>4941</v>
      </c>
    </row>
    <row r="47" spans="1:15">
      <c r="A47" s="318"/>
      <c r="B47" s="321"/>
      <c r="C47" s="91" t="s">
        <v>4891</v>
      </c>
      <c r="D47" s="104" t="b">
        <f>IF(【中国】お伺い書!F30="いいえ(No)","",IF(AND(【中国】お伺い書!F30="はい(Yes)",【中国】お伺い書!F31="中国以外(Countries other than China)"),【中国】お伺い書!F32,IF(AND(【中国】お伺い書!F30="はい(Yes)",【中国】お伺い書!F31="中国(China)"),"")))</f>
        <v>0</v>
      </c>
      <c r="E47" s="316"/>
    </row>
    <row r="48" spans="1:15">
      <c r="A48" s="318"/>
      <c r="B48" s="321"/>
      <c r="C48" s="91" t="s">
        <v>4892</v>
      </c>
      <c r="D48" s="96" t="b">
        <f>IF(【中国】お伺い書!F30="いいえ(No)","",IF(AND(【中国】お伺い書!F30="はい(Yes)",【中国】お伺い書!F31="中国以外(Countries other than China)"),"",IF(AND(【中国】お伺い書!F30="はい(Yes)",【中国】お伺い書!F31="中国(China)"),【中国】お伺い書!F33)))</f>
        <v>0</v>
      </c>
      <c r="E48" s="316"/>
    </row>
    <row r="49" spans="1:6">
      <c r="A49" s="318"/>
      <c r="B49" s="321"/>
      <c r="C49" s="91" t="s">
        <v>4893</v>
      </c>
      <c r="D49" s="102" t="b">
        <f>IF(【中国】お伺い書!F30="いいえ(No)","",IF(AND(【中国】お伺い書!F30="はい(Yes)",【中国】お伺い書!F31="中国以外(Countries other than China)"),"",IF(AND(【中国】お伺い書!F30="はい(Yes)",【中国】お伺い書!F31="中国(China)"),【中国】お伺い書!F34)))</f>
        <v>0</v>
      </c>
      <c r="E49" s="316"/>
    </row>
    <row r="50" spans="1:6">
      <c r="A50" s="318"/>
      <c r="B50" s="321"/>
      <c r="C50" s="91" t="s">
        <v>4894</v>
      </c>
      <c r="D50" s="96" t="b">
        <f>IF(【中国】お伺い書!F30="いいえ(No)","",IF(AND(【中国】お伺い書!F30="はい(Yes)",【中国】お伺い書!F31="中国以外(Countries other than China)"),"",IF(AND(【中国】お伺い書!F30="はい(Yes)",【中国】お伺い書!F31="中国(China)"),【中国】お伺い書!F35)))</f>
        <v>0</v>
      </c>
      <c r="E50" s="316"/>
    </row>
    <row r="51" spans="1:6">
      <c r="A51" s="318"/>
      <c r="B51" s="321"/>
      <c r="C51" s="91" t="s">
        <v>4895</v>
      </c>
      <c r="D51" s="184" t="b">
        <f>IF(【中国】お伺い書!F30="いいえ(No)","",IF(AND(【中国】お伺い書!F30="はい(Yes)",【中国】お伺い書!F31="中国以外(Countries other than China)"),"",IF(AND(【中国】お伺い書!F30="はい(Yes)",【中国】お伺い書!F31="中国(China)"),【中国】お伺い書!F7)))</f>
        <v>0</v>
      </c>
      <c r="E51" s="307"/>
    </row>
    <row r="52" spans="1:6" ht="64.5">
      <c r="A52" s="318"/>
      <c r="B52" s="321"/>
      <c r="C52" s="186" t="s">
        <v>4954</v>
      </c>
      <c r="D52" s="185" t="str">
        <f>IF(【中国】お伺い書!F49="はい(Yes)","はい / RPA OK","該当有! / Wチェック時に追加入力要!")</f>
        <v>該当有! / Wチェック時に追加入力要!</v>
      </c>
      <c r="E52" s="181" t="s">
        <v>4971</v>
      </c>
      <c r="F52" s="198" t="s">
        <v>5007</v>
      </c>
    </row>
    <row r="53" spans="1:6" ht="64.5">
      <c r="A53" s="318"/>
      <c r="B53" s="321"/>
      <c r="C53" s="207" t="s">
        <v>4952</v>
      </c>
      <c r="D53" s="208" t="s">
        <v>4953</v>
      </c>
      <c r="E53" s="209" t="s">
        <v>4916</v>
      </c>
    </row>
    <row r="54" spans="1:6" ht="64.5">
      <c r="A54" s="318"/>
      <c r="B54" s="322"/>
      <c r="C54" s="131" t="s">
        <v>4873</v>
      </c>
      <c r="D54" s="132" t="str">
        <f>IF(AND(【中国】お伺い書!F102="いいえ(No)",直系家族情報記入欄!F2=""),"中国に直系家族無 / RPA OK","直系家族情報記入欄!! "&amp;"("&amp;【中国】お伺い書!F120&amp;")"&amp;" / Wチェック時に追加入力要!")</f>
        <v>直系家族情報記入欄!! () / Wチェック時に追加入力要!</v>
      </c>
      <c r="E54" s="143" t="s">
        <v>4916</v>
      </c>
      <c r="F54" s="150" t="s">
        <v>4925</v>
      </c>
    </row>
    <row r="55" spans="1:6" ht="64.5">
      <c r="A55" s="318"/>
      <c r="B55" s="322"/>
      <c r="C55" s="89" t="s">
        <v>4875</v>
      </c>
      <c r="D55" s="93" t="str">
        <f>IF(【中国】お伺い書!F170="いいえ(No)","PPT併記の同行者無 / RPA OK","PPT併記の同行者有! "&amp;"("&amp;【中国】お伺い書!F170&amp;")"&amp;" / Wチェック時に追加入力要!")</f>
        <v>PPT併記の同行者有! () / Wチェック時に追加入力要!</v>
      </c>
      <c r="E55" s="138" t="s">
        <v>4916</v>
      </c>
      <c r="F55" s="150" t="s">
        <v>4942</v>
      </c>
    </row>
    <row r="56" spans="1:6" ht="64.5">
      <c r="A56" s="318"/>
      <c r="B56" s="322"/>
      <c r="C56" s="129" t="s">
        <v>4898</v>
      </c>
      <c r="D56" s="134" t="str">
        <f>IF(【中国】お伺い書!F200="いいえ(No)","いいえ / RPA OK","該当有! / Wチェック時に追加入力要!")</f>
        <v>該当有! / Wチェック時に追加入力要!</v>
      </c>
      <c r="E56" s="143" t="s">
        <v>4916</v>
      </c>
      <c r="F56" s="151">
        <v>4.0999999999999996</v>
      </c>
    </row>
    <row r="57" spans="1:6" ht="64.5">
      <c r="A57" s="318"/>
      <c r="B57" s="322"/>
      <c r="C57" s="89" t="s">
        <v>4899</v>
      </c>
      <c r="D57" s="93" t="str">
        <f>IF(【中国】お伺い書!F202="いいえ(No)","いいえ / RPA OK","該当有!  / Wチェック時に追加入力要!")</f>
        <v>該当有!  / Wチェック時に追加入力要!</v>
      </c>
      <c r="E57" s="138" t="s">
        <v>4916</v>
      </c>
      <c r="F57" s="151">
        <v>4.2</v>
      </c>
    </row>
    <row r="58" spans="1:6" ht="64.5">
      <c r="A58" s="318"/>
      <c r="B58" s="322"/>
      <c r="C58" s="129" t="s">
        <v>4900</v>
      </c>
      <c r="D58" s="134" t="str">
        <f>IF(【中国】お伺い書!F204="いいえ(No)","いいえ / RPA OK","該当有!  / Wチェック時に追加入力要!")</f>
        <v>該当有!  / Wチェック時に追加入力要!</v>
      </c>
      <c r="E58" s="143" t="s">
        <v>4916</v>
      </c>
      <c r="F58" s="151">
        <v>4.3</v>
      </c>
    </row>
    <row r="59" spans="1:6" ht="64.5">
      <c r="A59" s="318"/>
      <c r="B59" s="322"/>
      <c r="C59" s="89" t="s">
        <v>4902</v>
      </c>
      <c r="D59" s="93" t="str">
        <f>IF(【中国】お伺い書!F206="いいえ(No)","いいえ / RPA OK","該当有!  / Wチェック時に追加入力要!")</f>
        <v>該当有!  / Wチェック時に追加入力要!</v>
      </c>
      <c r="E59" s="138" t="s">
        <v>4916</v>
      </c>
      <c r="F59" s="151">
        <v>4.4000000000000004</v>
      </c>
    </row>
    <row r="60" spans="1:6" ht="64.5">
      <c r="A60" s="318"/>
      <c r="B60" s="322"/>
      <c r="C60" s="129" t="s">
        <v>4903</v>
      </c>
      <c r="D60" s="134" t="str">
        <f>IF(【中国】お伺い書!F208="いいえ(No)","いいえ / RPA OK","該当有!  / Wチェック時に追加入力要!")</f>
        <v>該当有!  / Wチェック時に追加入力要!</v>
      </c>
      <c r="E60" s="143" t="s">
        <v>4916</v>
      </c>
      <c r="F60" s="151">
        <v>4.5</v>
      </c>
    </row>
    <row r="61" spans="1:6" ht="64.5">
      <c r="A61" s="318"/>
      <c r="B61" s="322"/>
      <c r="C61" s="89" t="s">
        <v>4901</v>
      </c>
      <c r="D61" s="93" t="str">
        <f>IF(【中国】お伺い書!F210="いいえ(No)","いいえ / RPA OK","該当有!  / Wチェック時に追加入力要!")</f>
        <v>該当有!  / Wチェック時に追加入力要!</v>
      </c>
      <c r="E61" s="138" t="s">
        <v>4916</v>
      </c>
      <c r="F61" s="151">
        <v>4.5999999999999996</v>
      </c>
    </row>
    <row r="62" spans="1:6" ht="64.5">
      <c r="A62" s="318"/>
      <c r="B62" s="322"/>
      <c r="C62" s="135" t="s">
        <v>4904</v>
      </c>
      <c r="D62" s="134" t="str">
        <f>IF(【中国】お伺い書!F212="いいえ(No)","いいえ / RPA OK","該当有!  / Wチェック時に追加入力要!")</f>
        <v>該当有!  / Wチェック時に追加入力要!</v>
      </c>
      <c r="E62" s="143" t="s">
        <v>4916</v>
      </c>
      <c r="F62" s="151">
        <v>4.7</v>
      </c>
    </row>
    <row r="63" spans="1:6" ht="64.5">
      <c r="A63" s="318"/>
      <c r="B63" s="322"/>
      <c r="C63" s="89" t="s">
        <v>4905</v>
      </c>
      <c r="D63" s="93" t="str">
        <f>IF(【中国】お伺い書!F214="いいえ(No)","いいえ / RPA OK","該当有!  / Wチェック時に追加入力要!")</f>
        <v>該当有!  / Wチェック時に追加入力要!</v>
      </c>
      <c r="E63" s="138" t="s">
        <v>4916</v>
      </c>
      <c r="F63" s="151">
        <v>4.8</v>
      </c>
    </row>
    <row r="64" spans="1:6" ht="64.5">
      <c r="A64" s="318"/>
      <c r="B64" s="322"/>
      <c r="C64" s="135" t="s">
        <v>4906</v>
      </c>
      <c r="D64" s="134" t="str">
        <f>IF(【中国】お伺い書!F216="いいえ(No)","いいえ / RPA OK","該当有!  / Wチェック時に追加入力要!")</f>
        <v>該当有!  / Wチェック時に追加入力要!</v>
      </c>
      <c r="E64" s="143" t="s">
        <v>4916</v>
      </c>
      <c r="F64" s="151">
        <v>4.9000000000000004</v>
      </c>
    </row>
    <row r="65" spans="1:7" ht="64.5">
      <c r="A65" s="318"/>
      <c r="B65" s="322"/>
      <c r="C65" s="133" t="s">
        <v>4914</v>
      </c>
      <c r="D65" s="93" t="str">
        <f>IF(【中国】お伺い書!F218="いいえ(No)","いいえ / RPA OK","該当有!  / Wチェック時に追加入力要!")</f>
        <v>該当有!  / Wチェック時に追加入力要!</v>
      </c>
      <c r="E65" s="138" t="s">
        <v>4916</v>
      </c>
      <c r="F65" s="152" t="s">
        <v>4944</v>
      </c>
    </row>
    <row r="66" spans="1:7" ht="64.5">
      <c r="A66" s="318"/>
      <c r="B66" s="322"/>
      <c r="C66" s="129" t="s">
        <v>4907</v>
      </c>
      <c r="D66" s="134" t="str">
        <f>IF(【中国】お伺い書!F220="いいえ(No)","いいえ / RPA OK","該当有!  / Wチェック時に追加入力要!")</f>
        <v>該当有!  / Wチェック時に追加入力要!</v>
      </c>
      <c r="E66" s="143" t="s">
        <v>4916</v>
      </c>
      <c r="F66" s="151">
        <v>4.1100000000000003</v>
      </c>
    </row>
    <row r="67" spans="1:7" ht="65.25" thickBot="1">
      <c r="A67" s="319"/>
      <c r="B67" s="323"/>
      <c r="C67" s="144" t="s">
        <v>4908</v>
      </c>
      <c r="D67" s="145" t="str">
        <f>IF(【中国】お伺い書!F222="いいえ(No)","いいえ / RPA OK","該当有!  / Wチェック時に追加入力要!")</f>
        <v>該当有!  / Wチェック時に追加入力要!</v>
      </c>
      <c r="E67" s="146" t="s">
        <v>4916</v>
      </c>
      <c r="F67" s="151" t="s">
        <v>4943</v>
      </c>
    </row>
    <row r="68" spans="1:7" ht="30.75" thickTop="1">
      <c r="D68" s="60"/>
      <c r="E68" s="1"/>
      <c r="G68" s="1"/>
    </row>
  </sheetData>
  <sheetProtection algorithmName="SHA-512" hashValue="+posNg+pAhxQpoEQ3BX4BI/ApqZrY2iv3gXWWBs9Fx4L+Ph53NH806HP7p77+Zgf1N1EsoEmkdU5s21n/AqGJQ==" saltValue="AnTyE5jHtSTQO6dv+bmxbQ==" spinCount="100000" sheet="1" objects="1" scenarios="1"/>
  <mergeCells count="20">
    <mergeCell ref="E37:E38"/>
    <mergeCell ref="E40:E43"/>
    <mergeCell ref="B16:B24"/>
    <mergeCell ref="A37:A67"/>
    <mergeCell ref="B37:B67"/>
    <mergeCell ref="A33:A35"/>
    <mergeCell ref="E44:E45"/>
    <mergeCell ref="E46:E51"/>
    <mergeCell ref="B33:B36"/>
    <mergeCell ref="A1:E1"/>
    <mergeCell ref="B3:B8"/>
    <mergeCell ref="B11:B13"/>
    <mergeCell ref="A3:A32"/>
    <mergeCell ref="B2:C2"/>
    <mergeCell ref="E21:E22"/>
    <mergeCell ref="E23:E24"/>
    <mergeCell ref="E19:E20"/>
    <mergeCell ref="B25:B32"/>
    <mergeCell ref="E11:E13"/>
    <mergeCell ref="B9:B10"/>
  </mergeCells>
  <phoneticPr fontId="2"/>
  <conditionalFormatting sqref="C4:D10">
    <cfRule type="expression" dxfId="72" priority="25">
      <formula>COUNTIF($D4,"*ただし、*")</formula>
    </cfRule>
    <cfRule type="expression" dxfId="71" priority="26">
      <formula>COUNTIF($D4,"*NG!*")</formula>
    </cfRule>
    <cfRule type="expression" dxfId="70" priority="27">
      <formula>COUNTIF($D4,"*有!*")</formula>
    </cfRule>
  </conditionalFormatting>
  <conditionalFormatting sqref="C34:D34">
    <cfRule type="expression" dxfId="69" priority="2">
      <formula>$D$34="前職2つ以上有 RPA実行中に入力要！"</formula>
    </cfRule>
  </conditionalFormatting>
  <conditionalFormatting sqref="C39:D39">
    <cfRule type="expression" dxfId="68" priority="1">
      <formula>$D$39="ダミー番号入力　Wチェック時に「該当なし」に修正要！"</formula>
    </cfRule>
  </conditionalFormatting>
  <conditionalFormatting sqref="C3:E3">
    <cfRule type="expression" dxfId="67" priority="29">
      <formula>$D$3="同意されてません。同意がない場合申請代行は受付不可です"</formula>
    </cfRule>
  </conditionalFormatting>
  <conditionalFormatting sqref="C11:E67">
    <cfRule type="expression" dxfId="66" priority="11">
      <formula>COUNTIF($D11,"*要!*")</formula>
    </cfRule>
    <cfRule type="expression" dxfId="65" priority="12">
      <formula>COUNTIF($D11,"*ただし、*")</formula>
    </cfRule>
    <cfRule type="expression" dxfId="64" priority="13">
      <formula>COUNTIF($D11,"*NG!*")</formula>
    </cfRule>
    <cfRule type="expression" dxfId="63" priority="14">
      <formula>COUNTIF($D11,"*有!*")</formula>
    </cfRule>
  </conditionalFormatting>
  <conditionalFormatting sqref="E4:E10">
    <cfRule type="expression" priority="24">
      <formula>$E4=0</formula>
    </cfRule>
    <cfRule type="expression" dxfId="62" priority="28">
      <formula>$E4&lt;&gt;"0"</formula>
    </cfRule>
  </conditionalFormatting>
  <hyperlinks>
    <hyperlink ref="F16" location="【中国】お伺い書!I57" display="勤務先電話番号" xr:uid="{D5940ED5-650F-4049-9541-021D27D803B7}"/>
    <hyperlink ref="F18" location="【中国】お伺い書!I73" display="申請者電話番号" xr:uid="{77AAB4CD-5858-46B8-A645-A9DC77044920}"/>
    <hyperlink ref="F19" location="【中国】お伺い書!I92" display="父親存命情報" xr:uid="{AC557D2E-6C8E-4FC4-9B92-DB80B73183A9}"/>
    <hyperlink ref="F21" location="【中国】お伺い書!I105" display="母親存命情報" xr:uid="{748F0704-6F59-4B81-8B0A-7381C80F6265}"/>
    <hyperlink ref="F23" location="【中国】お伺い書!I122" display="査証カテゴリー" xr:uid="{CDBABF2C-8C77-4C67-B74C-5BE10F292CA3}"/>
    <hyperlink ref="F24" location="【中国】お伺い書!I166" display="渡航費用負担元" xr:uid="{218F10F3-0D29-4F41-867D-C7D0C081A193}"/>
    <hyperlink ref="F25" location="【中国】お伺い書!I4" display="PPT 姓" xr:uid="{AA8C3121-13B7-41BD-BA02-85C5DB608BF9}"/>
    <hyperlink ref="F26" location="【中国】お伺い書!I5" display="PPT 名+ミドル" xr:uid="{D6215017-A68A-42E5-A47B-56C42EEB74CF}"/>
    <hyperlink ref="F27" location="【中国】お伺い書!I6" display="PPT 旧姓" xr:uid="{1B0202EA-8C8E-46C3-ACF7-8B5D6DF743E8}"/>
    <hyperlink ref="F28" location="【中国】お伺い書!I8" display="生年月日" xr:uid="{AA748883-831B-4DA0-BEFD-907154185E32}"/>
    <hyperlink ref="F29" location="【中国】お伺い書!I11" display="性別" xr:uid="{59DEA1C4-B2E2-4F7B-9C06-DE838472FCB8}"/>
    <hyperlink ref="F30" location="【中国】お伺い書!I37" display="PPT種別" xr:uid="{3C97F5BE-3428-425B-9A09-E3BE917EDE60}"/>
    <hyperlink ref="F31" location="【中国】お伺い書!I38" display="PPT番号" xr:uid="{1B9AD785-16FC-4CA7-96A4-D7FE49F1C5D4}"/>
    <hyperlink ref="F32" location="【中国】お伺い書!F41" display="PPT有効期限" xr:uid="{3CCFFA62-FAD9-4547-A3A2-4BAE3550562C}"/>
    <hyperlink ref="F33" location="【中国】お伺い書!I118" display="子供" xr:uid="{881B810F-E8A0-421B-A314-95A283DFB230}"/>
    <hyperlink ref="F34" location="【中国】お伺い書!I63" display="前職" xr:uid="{FF05977A-47BB-4870-A3B6-452055633789}"/>
    <hyperlink ref="F35" location="【中国】お伺い書!I122" display="査証カテゴリー" xr:uid="{9AEC4D5A-A807-41BD-B8D8-5A7F3B8743B1}"/>
    <hyperlink ref="F37" location="【中国】お伺い書!I6" display="PPT 旧姓" xr:uid="{08C8FF19-9B9D-4321-A8A9-708B8565342C}"/>
    <hyperlink ref="F44" location="【中国】お伺い書!I28" display="国籍以外の永住権" xr:uid="{5667040B-5A07-40B0-97B9-C35289322A49}"/>
    <hyperlink ref="F46" location="【中国】お伺い書!I30" display="旧国籍" xr:uid="{C3CBF29D-204F-4FC2-AD4F-1803651EA564}"/>
    <hyperlink ref="F54" location="【中国】お伺い書!I120" display="直系家族" xr:uid="{751D6A21-F5A0-47B2-97B4-307C219B8789}"/>
    <hyperlink ref="F55" location="【中国】お伺い書!I170" display="PPT併記同行者" xr:uid="{D9AFAD82-4D1F-4687-9479-AA0823F70CDE}"/>
    <hyperlink ref="F56" location="【中国】お伺い書!I200" display="4.1" xr:uid="{7C335D62-421F-4C3A-B0DC-F47709FA758C}"/>
    <hyperlink ref="F57" location="【中国】お伺い書!I202" display="【中国】お伺い書!I202" xr:uid="{75D1D70F-218C-4BEE-B856-69BD316579FA}"/>
    <hyperlink ref="F58" location="【中国】お伺い書!I204" display="【中国】お伺い書!I204" xr:uid="{ABFD977D-3236-41D1-9B44-76E808BCEEAD}"/>
    <hyperlink ref="F59" location="【中国】お伺い書!I206" display="【中国】お伺い書!I206" xr:uid="{9CC913E2-0719-452F-A3DC-444C0F48E388}"/>
    <hyperlink ref="F60" location="【中国】お伺い書!I208" display="【中国】お伺い書!I208" xr:uid="{4607A547-E3BE-43FE-B525-6D66EC025D05}"/>
    <hyperlink ref="F61" location="【中国】お伺い書!I210" display="【中国】お伺い書!I210" xr:uid="{7B3416DE-9981-4CC5-A36C-467B1FDD2DFE}"/>
    <hyperlink ref="F62" location="【中国】お伺い書!I212" display="【中国】お伺い書!I212" xr:uid="{F18423B9-20AC-4E94-A8A1-BE45DE1D0E84}"/>
    <hyperlink ref="F63" location="【中国】お伺い書!I214" display="【中国】お伺い書!I214" xr:uid="{D3403C1C-2C4E-462A-92E2-FD547E8BE0AD}"/>
    <hyperlink ref="F64" location="【中国】お伺い書!I216" display="【中国】お伺い書!I216" xr:uid="{EED636D0-60C6-493D-A46F-0B5C3702DE2E}"/>
    <hyperlink ref="F65" location="【中国】お伺い書!I218" display="【中国】お伺い書!I218" xr:uid="{806C6AE8-4821-4151-AA78-27C760A95C9B}"/>
    <hyperlink ref="F66" location="【中国】お伺い書!I220" display="【中国】お伺い書!I220" xr:uid="{775F13B3-F15C-4C51-BAD5-7C1B22E661AB}"/>
    <hyperlink ref="F67" location="【中国】お伺い書!I222" display="その他" xr:uid="{EE6DB320-D70A-44CA-ABDC-CE4C0FE879F1}"/>
    <hyperlink ref="F3" location="【中国】お伺い書!F2" display="個人情報同意" xr:uid="{F3293485-5AFD-40D7-AA71-92E47463C0DD}"/>
    <hyperlink ref="F5" location="【中国】お伺い書!I63" display="前職" xr:uid="{1CEE44FE-9B6B-4B8A-9610-3895DBE58968}"/>
    <hyperlink ref="F6" location="【中国】お伺い書!I118" display="子供" xr:uid="{814EB918-947E-4C9D-9A4E-A7D84F1A451C}"/>
    <hyperlink ref="F7" location="【中国】お伺い書!I120" display="直系家族" xr:uid="{B125AFD5-2A38-4C1B-8BF6-6EE8FB2E253B}"/>
    <hyperlink ref="F8" location="【中国】お伺い書!I198" display="直近12か月以内渡航歴" xr:uid="{D9AAB5C8-F525-47DA-8EF7-AC78973C44F1}"/>
    <hyperlink ref="F15" location="【中国】お伺い書!F129" display="【中国】お伺い書!F129" xr:uid="{8FB9EFBF-AE1A-499F-9210-DCEBBA563A6D}"/>
    <hyperlink ref="F17" location="【中国】お伺い書!F68" display="【中国】お伺い書!F68" xr:uid="{643D3BA5-EB5C-4A66-A1B5-9A19B39F0D1D}"/>
    <hyperlink ref="F36" location="【中国】お伺い書!F127" display="【中国】お伺い書!F127" xr:uid="{AD68B4F9-8B65-4E9C-B431-05BDC4622114}"/>
    <hyperlink ref="F39" location="【中国】お伺い書!F22" display="【中国】お伺い書!F22" xr:uid="{B199B8C9-391B-4348-BD2A-0BFC3DCA30FF}"/>
    <hyperlink ref="F40" location="【中国】お伺い書!F23" display="【中国】お伺い書!F23" xr:uid="{B174508F-7B5B-4A23-A3F6-3D61D165C7BC}"/>
    <hyperlink ref="F52" location="【中国】お伺い書!F49" display="【中国】お伺い書!F49" xr:uid="{50649501-4CA2-4D65-B4F6-E71EE5D72DF4}"/>
  </hyperlinks>
  <printOptions horizontalCentered="1" verticalCentered="1"/>
  <pageMargins left="0.23622047244094491" right="0.23622047244094491" top="0" bottom="0" header="0" footer="0"/>
  <pageSetup paperSize="9" scale="21"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EDD4C-2DB3-4726-82D2-66946338E7B7}">
  <sheetPr codeName="Sheet7"/>
  <dimension ref="A1:BO407"/>
  <sheetViews>
    <sheetView zoomScale="85" zoomScaleNormal="85" workbookViewId="0">
      <selection activeCell="D14" sqref="D14"/>
    </sheetView>
  </sheetViews>
  <sheetFormatPr defaultColWidth="25.875" defaultRowHeight="18.75"/>
  <cols>
    <col min="1" max="1" width="7.625" customWidth="1"/>
    <col min="2" max="3" width="8.25" customWidth="1"/>
    <col min="4" max="9" width="7.625" customWidth="1"/>
    <col min="10" max="11" width="18" bestFit="1" customWidth="1"/>
    <col min="12" max="16" width="7.625" customWidth="1"/>
    <col min="17" max="17" width="7.875" customWidth="1"/>
    <col min="18" max="28" width="7.625" customWidth="1"/>
    <col min="29" max="29" width="30.75" bestFit="1" customWidth="1"/>
    <col min="30" max="30" width="14.625" customWidth="1"/>
    <col min="31" max="31" width="17.25" customWidth="1"/>
    <col min="32" max="32" width="13.25" customWidth="1"/>
    <col min="33" max="33" width="12.875" customWidth="1"/>
    <col min="34" max="35" width="12.5" customWidth="1"/>
    <col min="36" max="36" width="10.625" customWidth="1"/>
    <col min="37" max="37" width="10.375" customWidth="1"/>
    <col min="38" max="38" width="9" customWidth="1"/>
    <col min="39" max="39" width="11.25" bestFit="1" customWidth="1"/>
    <col min="46" max="46" width="9.875" customWidth="1"/>
    <col min="47" max="47" width="11" bestFit="1" customWidth="1"/>
    <col min="48" max="49" width="9.875" customWidth="1"/>
    <col min="50" max="51" width="15.125" customWidth="1"/>
    <col min="60" max="60" width="59.5" customWidth="1"/>
    <col min="62" max="62" width="16" customWidth="1"/>
    <col min="63" max="63" width="7.625" customWidth="1"/>
  </cols>
  <sheetData>
    <row r="1" spans="1:67">
      <c r="A1" t="s">
        <v>269</v>
      </c>
      <c r="B1" t="s">
        <v>4598</v>
      </c>
      <c r="C1" t="s">
        <v>4671</v>
      </c>
      <c r="D1" t="s">
        <v>280</v>
      </c>
      <c r="E1" t="s">
        <v>314</v>
      </c>
      <c r="F1" t="s">
        <v>313</v>
      </c>
      <c r="G1" t="s">
        <v>338</v>
      </c>
      <c r="H1" t="s">
        <v>5</v>
      </c>
      <c r="I1" t="s">
        <v>329</v>
      </c>
      <c r="J1" t="s">
        <v>4637</v>
      </c>
      <c r="K1" t="s">
        <v>334</v>
      </c>
      <c r="L1" t="s">
        <v>267</v>
      </c>
      <c r="M1" t="s">
        <v>4727</v>
      </c>
      <c r="N1" t="s">
        <v>4728</v>
      </c>
      <c r="O1" t="s">
        <v>4771</v>
      </c>
      <c r="P1" t="s">
        <v>4772</v>
      </c>
      <c r="Q1" t="s">
        <v>4775</v>
      </c>
      <c r="R1" t="s">
        <v>4776</v>
      </c>
      <c r="S1" t="s">
        <v>3</v>
      </c>
      <c r="T1" t="s">
        <v>277</v>
      </c>
      <c r="U1" t="s">
        <v>278</v>
      </c>
      <c r="V1" t="s">
        <v>320</v>
      </c>
      <c r="W1" t="s">
        <v>359</v>
      </c>
      <c r="X1" t="s">
        <v>282</v>
      </c>
      <c r="Y1" t="s">
        <v>340</v>
      </c>
      <c r="Z1" t="s">
        <v>341</v>
      </c>
      <c r="AA1" t="s">
        <v>342</v>
      </c>
      <c r="AB1" t="s">
        <v>326</v>
      </c>
      <c r="AC1" t="s">
        <v>362</v>
      </c>
      <c r="AD1" t="s">
        <v>363</v>
      </c>
      <c r="AE1" t="s">
        <v>4559</v>
      </c>
      <c r="AF1" t="s">
        <v>4497</v>
      </c>
      <c r="AG1" t="s">
        <v>4499</v>
      </c>
      <c r="AH1" t="s">
        <v>4496</v>
      </c>
      <c r="AI1" t="s">
        <v>4581</v>
      </c>
      <c r="AJ1" t="s">
        <v>4510</v>
      </c>
      <c r="AK1" t="s">
        <v>4508</v>
      </c>
      <c r="AL1" t="s">
        <v>548</v>
      </c>
      <c r="AM1" t="s">
        <v>579</v>
      </c>
      <c r="AN1" t="s">
        <v>583</v>
      </c>
      <c r="AO1" t="s">
        <v>3706</v>
      </c>
      <c r="AP1" t="s">
        <v>3707</v>
      </c>
      <c r="AQ1" t="s">
        <v>4622</v>
      </c>
      <c r="AR1" t="s">
        <v>4623</v>
      </c>
      <c r="AS1" t="s">
        <v>4621</v>
      </c>
      <c r="AT1" s="67" t="s">
        <v>3</v>
      </c>
      <c r="AU1" s="67" t="s">
        <v>3</v>
      </c>
      <c r="AV1" s="71" t="s">
        <v>278</v>
      </c>
      <c r="AW1" s="71" t="s">
        <v>278</v>
      </c>
      <c r="AX1" s="71" t="s">
        <v>282</v>
      </c>
      <c r="AY1" s="71" t="s">
        <v>282</v>
      </c>
      <c r="AZ1" t="s">
        <v>334</v>
      </c>
      <c r="BA1" t="s">
        <v>4619</v>
      </c>
      <c r="BB1" t="s">
        <v>3704</v>
      </c>
      <c r="BC1" t="s">
        <v>4688</v>
      </c>
      <c r="BD1" s="73" t="s">
        <v>4496</v>
      </c>
      <c r="BE1" s="73" t="s">
        <v>4496</v>
      </c>
      <c r="BF1" t="s">
        <v>4721</v>
      </c>
      <c r="BG1" t="s">
        <v>4722</v>
      </c>
      <c r="BH1" t="s">
        <v>4767</v>
      </c>
      <c r="BI1" t="s">
        <v>4768</v>
      </c>
      <c r="BJ1" t="s">
        <v>4772</v>
      </c>
      <c r="BK1" t="s">
        <v>4774</v>
      </c>
      <c r="BL1" t="s">
        <v>4499</v>
      </c>
      <c r="BM1" t="s">
        <v>4499</v>
      </c>
      <c r="BN1" t="s">
        <v>4510</v>
      </c>
      <c r="BO1" t="s">
        <v>4987</v>
      </c>
    </row>
    <row r="2" spans="1:67">
      <c r="A2" s="2" t="s">
        <v>5352</v>
      </c>
      <c r="B2" s="2" t="s">
        <v>5399</v>
      </c>
      <c r="C2" s="2" t="s">
        <v>5390</v>
      </c>
      <c r="D2" s="2" t="s">
        <v>5375</v>
      </c>
      <c r="E2" t="s">
        <v>5377</v>
      </c>
      <c r="F2" s="86" t="s">
        <v>4778</v>
      </c>
      <c r="G2" s="86" t="s">
        <v>4778</v>
      </c>
      <c r="H2" t="s">
        <v>5333</v>
      </c>
      <c r="I2" t="s">
        <v>5383</v>
      </c>
      <c r="J2" t="s">
        <v>5381</v>
      </c>
      <c r="K2" t="s">
        <v>4630</v>
      </c>
      <c r="L2" t="s">
        <v>3723</v>
      </c>
      <c r="M2" t="s">
        <v>3723</v>
      </c>
      <c r="N2" t="s">
        <v>3723</v>
      </c>
      <c r="O2" t="s">
        <v>3723</v>
      </c>
      <c r="P2" t="s">
        <v>3723</v>
      </c>
      <c r="Q2" t="s">
        <v>3723</v>
      </c>
      <c r="R2" t="s">
        <v>3723</v>
      </c>
      <c r="S2" t="s">
        <v>4517</v>
      </c>
      <c r="T2" t="s">
        <v>166</v>
      </c>
      <c r="U2" s="2" t="s">
        <v>4521</v>
      </c>
      <c r="V2" t="s">
        <v>5354</v>
      </c>
      <c r="W2" t="s">
        <v>5335</v>
      </c>
      <c r="X2" t="s">
        <v>4470</v>
      </c>
      <c r="Y2" t="s">
        <v>5361</v>
      </c>
      <c r="Z2" t="s">
        <v>5368</v>
      </c>
      <c r="AA2" t="s">
        <v>5365</v>
      </c>
      <c r="AB2" t="s">
        <v>5374</v>
      </c>
      <c r="AC2" t="s">
        <v>5387</v>
      </c>
      <c r="AD2" s="36" t="s">
        <v>5391</v>
      </c>
      <c r="AE2" s="36" t="s">
        <v>5392</v>
      </c>
      <c r="AF2" s="51" t="s">
        <v>4498</v>
      </c>
      <c r="AG2" s="51" t="s">
        <v>4500</v>
      </c>
      <c r="AH2" s="74" t="s">
        <v>4695</v>
      </c>
      <c r="AI2" s="2" t="s">
        <v>4583</v>
      </c>
      <c r="AJ2" s="2" t="s">
        <v>4511</v>
      </c>
      <c r="AK2" s="2" t="s">
        <v>276</v>
      </c>
      <c r="AL2">
        <v>1</v>
      </c>
      <c r="AM2">
        <v>1</v>
      </c>
      <c r="AN2" t="s">
        <v>4626</v>
      </c>
      <c r="AO2" s="36" t="s">
        <v>615</v>
      </c>
      <c r="AP2" s="36" t="s">
        <v>615</v>
      </c>
      <c r="AQ2" t="s">
        <v>4626</v>
      </c>
      <c r="AR2" t="s">
        <v>4449</v>
      </c>
      <c r="AS2" t="s">
        <v>615</v>
      </c>
      <c r="AT2" s="52" t="s">
        <v>4517</v>
      </c>
      <c r="AU2" s="52" t="s">
        <v>4535</v>
      </c>
      <c r="AV2" s="69" t="s">
        <v>4521</v>
      </c>
      <c r="AW2" s="69" t="s">
        <v>4561</v>
      </c>
      <c r="AX2" s="72" t="s">
        <v>4470</v>
      </c>
      <c r="AY2" s="72" t="s">
        <v>4539</v>
      </c>
      <c r="AZ2" t="s">
        <v>4629</v>
      </c>
      <c r="BA2" t="s">
        <v>4618</v>
      </c>
      <c r="BB2" t="s">
        <v>584</v>
      </c>
      <c r="BC2" t="s">
        <v>615</v>
      </c>
      <c r="BD2" s="74" t="s">
        <v>4695</v>
      </c>
      <c r="BE2" s="74" t="s">
        <v>281</v>
      </c>
      <c r="BF2" t="s">
        <v>4627</v>
      </c>
      <c r="BG2" t="s">
        <v>4724</v>
      </c>
      <c r="BH2" s="36" t="s">
        <v>4482</v>
      </c>
      <c r="BI2" t="s">
        <v>4760</v>
      </c>
      <c r="BJ2" t="s">
        <v>3723</v>
      </c>
      <c r="BK2" t="s">
        <v>3723</v>
      </c>
      <c r="BL2" s="51" t="s">
        <v>4500</v>
      </c>
      <c r="BM2" s="51" t="s">
        <v>4975</v>
      </c>
      <c r="BN2" s="2" t="s">
        <v>4988</v>
      </c>
      <c r="BO2" s="2" t="s">
        <v>4989</v>
      </c>
    </row>
    <row r="3" spans="1:67">
      <c r="A3" s="2" t="s">
        <v>5353</v>
      </c>
      <c r="B3" s="2" t="s">
        <v>5398</v>
      </c>
      <c r="C3" s="2" t="s">
        <v>5353</v>
      </c>
      <c r="D3" s="2" t="s">
        <v>5376</v>
      </c>
      <c r="E3" t="s">
        <v>5378</v>
      </c>
      <c r="F3" s="86" t="s">
        <v>4779</v>
      </c>
      <c r="G3" s="86" t="s">
        <v>4779</v>
      </c>
      <c r="H3" t="s">
        <v>5334</v>
      </c>
      <c r="I3" t="s">
        <v>5384</v>
      </c>
      <c r="J3" t="s">
        <v>5382</v>
      </c>
      <c r="K3" s="36" t="s">
        <v>4629</v>
      </c>
      <c r="L3" t="s">
        <v>3724</v>
      </c>
      <c r="M3" s="36" t="s">
        <v>4629</v>
      </c>
      <c r="N3" t="s">
        <v>3724</v>
      </c>
      <c r="O3" t="s">
        <v>3724</v>
      </c>
      <c r="P3" s="36" t="s">
        <v>4629</v>
      </c>
      <c r="Q3" t="s">
        <v>3724</v>
      </c>
      <c r="R3" t="s">
        <v>4626</v>
      </c>
      <c r="S3" t="s">
        <v>4518</v>
      </c>
      <c r="T3" t="s">
        <v>18</v>
      </c>
      <c r="U3" s="2" t="s">
        <v>4522</v>
      </c>
      <c r="V3" t="s">
        <v>5355</v>
      </c>
      <c r="W3" t="s">
        <v>5336</v>
      </c>
      <c r="X3" t="s">
        <v>4471</v>
      </c>
      <c r="Y3" t="s">
        <v>5362</v>
      </c>
      <c r="Z3" t="s">
        <v>5369</v>
      </c>
      <c r="AA3" t="s">
        <v>5366</v>
      </c>
      <c r="AB3" t="s">
        <v>5373</v>
      </c>
      <c r="AC3" t="s">
        <v>5388</v>
      </c>
      <c r="AD3" s="37" t="s">
        <v>5389</v>
      </c>
      <c r="AE3" s="37" t="s">
        <v>5393</v>
      </c>
      <c r="AF3" s="51"/>
      <c r="AG3" s="51" t="s">
        <v>4501</v>
      </c>
      <c r="AH3" s="75" t="s">
        <v>4696</v>
      </c>
      <c r="AI3" s="2" t="s">
        <v>4585</v>
      </c>
      <c r="AJ3" s="2" t="s">
        <v>4512</v>
      </c>
      <c r="AK3" s="2" t="s">
        <v>4515</v>
      </c>
      <c r="AL3">
        <v>2</v>
      </c>
      <c r="AM3">
        <v>2</v>
      </c>
      <c r="AN3" t="s">
        <v>4627</v>
      </c>
      <c r="AO3" s="37" t="s">
        <v>646</v>
      </c>
      <c r="AP3" s="37" t="s">
        <v>646</v>
      </c>
      <c r="AQ3" t="s">
        <v>4627</v>
      </c>
      <c r="AR3" t="s">
        <v>4777</v>
      </c>
      <c r="AS3" t="s">
        <v>646</v>
      </c>
      <c r="AT3" s="53" t="s">
        <v>4518</v>
      </c>
      <c r="AU3" s="53" t="s">
        <v>4536</v>
      </c>
      <c r="AV3" s="70" t="s">
        <v>4522</v>
      </c>
      <c r="AW3" s="70" t="s">
        <v>4562</v>
      </c>
      <c r="AX3" s="68" t="s">
        <v>4471</v>
      </c>
      <c r="AY3" s="68" t="s">
        <v>4540</v>
      </c>
      <c r="AZ3" t="s">
        <v>4626</v>
      </c>
      <c r="BA3" t="s">
        <v>4624</v>
      </c>
      <c r="BB3" t="s">
        <v>584</v>
      </c>
      <c r="BC3" t="s">
        <v>646</v>
      </c>
      <c r="BD3" s="75" t="s">
        <v>4696</v>
      </c>
      <c r="BE3" s="75" t="s">
        <v>541</v>
      </c>
      <c r="BF3" t="s">
        <v>4631</v>
      </c>
      <c r="BG3" t="s">
        <v>4723</v>
      </c>
      <c r="BH3" s="36" t="s">
        <v>4484</v>
      </c>
      <c r="BI3" t="s">
        <v>4761</v>
      </c>
      <c r="BJ3" s="36" t="s">
        <v>4629</v>
      </c>
      <c r="BK3" t="s">
        <v>4618</v>
      </c>
      <c r="BL3" s="51" t="s">
        <v>4501</v>
      </c>
      <c r="BM3" s="51" t="s">
        <v>4976</v>
      </c>
      <c r="BN3" s="2" t="s">
        <v>4990</v>
      </c>
      <c r="BO3" s="2" t="s">
        <v>4991</v>
      </c>
    </row>
    <row r="4" spans="1:67">
      <c r="A4" s="2"/>
      <c r="B4" s="2"/>
      <c r="C4" s="2"/>
      <c r="D4" s="2"/>
      <c r="E4" t="s">
        <v>5379</v>
      </c>
      <c r="F4" s="86" t="s">
        <v>4780</v>
      </c>
      <c r="G4" s="86" t="s">
        <v>4780</v>
      </c>
      <c r="I4" t="s">
        <v>5385</v>
      </c>
      <c r="K4" t="s">
        <v>4626</v>
      </c>
      <c r="L4" t="s">
        <v>3725</v>
      </c>
      <c r="M4" t="s">
        <v>4626</v>
      </c>
      <c r="N4" t="s">
        <v>3725</v>
      </c>
      <c r="O4" t="s">
        <v>3725</v>
      </c>
      <c r="P4" t="s">
        <v>4626</v>
      </c>
      <c r="Q4" t="s">
        <v>3725</v>
      </c>
      <c r="R4" t="s">
        <v>4627</v>
      </c>
      <c r="S4" t="s">
        <v>4519</v>
      </c>
      <c r="T4" t="s">
        <v>55</v>
      </c>
      <c r="U4" s="2" t="s">
        <v>4523</v>
      </c>
      <c r="V4" t="s">
        <v>5356</v>
      </c>
      <c r="W4" t="s">
        <v>5337</v>
      </c>
      <c r="X4" t="s">
        <v>4472</v>
      </c>
      <c r="Y4" t="s">
        <v>5363</v>
      </c>
      <c r="Z4" t="s">
        <v>5370</v>
      </c>
      <c r="AA4" s="2" t="s">
        <v>5367</v>
      </c>
      <c r="AB4" s="2"/>
      <c r="AC4" s="2" t="s">
        <v>5394</v>
      </c>
      <c r="AF4" s="2"/>
      <c r="AG4" s="51" t="s">
        <v>4502</v>
      </c>
      <c r="AH4" s="74" t="s">
        <v>4697</v>
      </c>
      <c r="AI4" s="2" t="s">
        <v>4587</v>
      </c>
      <c r="AJ4" s="2" t="s">
        <v>4513</v>
      </c>
      <c r="AK4" s="2" t="s">
        <v>4516</v>
      </c>
      <c r="AL4">
        <v>3</v>
      </c>
      <c r="AM4">
        <v>3</v>
      </c>
      <c r="AN4" t="s">
        <v>4628</v>
      </c>
      <c r="AO4" s="36" t="s">
        <v>674</v>
      </c>
      <c r="AP4" s="36" t="s">
        <v>674</v>
      </c>
      <c r="AQ4" t="s">
        <v>4628</v>
      </c>
      <c r="AR4" t="s">
        <v>4453</v>
      </c>
      <c r="AS4" t="s">
        <v>674</v>
      </c>
      <c r="AT4" s="52" t="s">
        <v>4519</v>
      </c>
      <c r="AU4" s="52" t="s">
        <v>4537</v>
      </c>
      <c r="AV4" s="69" t="s">
        <v>4523</v>
      </c>
      <c r="AW4" s="69" t="s">
        <v>4563</v>
      </c>
      <c r="AX4" s="72" t="s">
        <v>4472</v>
      </c>
      <c r="AY4" s="72" t="s">
        <v>4541</v>
      </c>
      <c r="AZ4" t="s">
        <v>4627</v>
      </c>
      <c r="BA4" t="s">
        <v>4625</v>
      </c>
      <c r="BB4" t="s">
        <v>584</v>
      </c>
      <c r="BC4" t="s">
        <v>674</v>
      </c>
      <c r="BD4" s="74" t="s">
        <v>4697</v>
      </c>
      <c r="BE4" s="74" t="s">
        <v>540</v>
      </c>
      <c r="BF4" s="36" t="s">
        <v>4628</v>
      </c>
      <c r="BG4" s="36" t="s">
        <v>4723</v>
      </c>
      <c r="BH4" s="36" t="s">
        <v>4472</v>
      </c>
      <c r="BI4" t="s">
        <v>4762</v>
      </c>
      <c r="BJ4" t="s">
        <v>4626</v>
      </c>
      <c r="BK4" t="s">
        <v>4624</v>
      </c>
      <c r="BL4" s="51" t="s">
        <v>4502</v>
      </c>
      <c r="BM4" s="51" t="s">
        <v>4977</v>
      </c>
      <c r="BN4" s="2" t="s">
        <v>4513</v>
      </c>
      <c r="BO4" s="2" t="s">
        <v>4992</v>
      </c>
    </row>
    <row r="5" spans="1:67">
      <c r="A5" s="2"/>
      <c r="B5" s="2"/>
      <c r="C5" s="2"/>
      <c r="D5" s="2"/>
      <c r="E5" t="s">
        <v>5380</v>
      </c>
      <c r="F5" s="86" t="s">
        <v>4781</v>
      </c>
      <c r="G5" s="86" t="s">
        <v>4781</v>
      </c>
      <c r="I5" t="s">
        <v>5386</v>
      </c>
      <c r="K5" t="s">
        <v>4627</v>
      </c>
      <c r="L5" t="s">
        <v>3726</v>
      </c>
      <c r="M5" t="s">
        <v>4627</v>
      </c>
      <c r="N5" t="s">
        <v>3726</v>
      </c>
      <c r="O5" t="s">
        <v>3726</v>
      </c>
      <c r="P5" t="s">
        <v>4627</v>
      </c>
      <c r="Q5" t="s">
        <v>3726</v>
      </c>
      <c r="R5" t="s">
        <v>4628</v>
      </c>
      <c r="S5" t="s">
        <v>4520</v>
      </c>
      <c r="T5" t="s">
        <v>26</v>
      </c>
      <c r="U5" s="2" t="s">
        <v>4524</v>
      </c>
      <c r="V5" t="s">
        <v>5357</v>
      </c>
      <c r="W5" t="s">
        <v>5338</v>
      </c>
      <c r="X5" t="s">
        <v>4473</v>
      </c>
      <c r="Y5" t="s">
        <v>5364</v>
      </c>
      <c r="Z5" t="s">
        <v>5371</v>
      </c>
      <c r="AA5" s="2"/>
      <c r="AB5" s="2"/>
      <c r="AC5" s="2" t="s">
        <v>5395</v>
      </c>
      <c r="AF5" s="2"/>
      <c r="AG5" s="51" t="s">
        <v>4503</v>
      </c>
      <c r="AH5" s="75" t="s">
        <v>4698</v>
      </c>
      <c r="AI5" s="2" t="s">
        <v>4589</v>
      </c>
      <c r="AJ5" s="2" t="s">
        <v>4514</v>
      </c>
      <c r="AK5" s="2" t="s">
        <v>4509</v>
      </c>
      <c r="AL5">
        <v>4</v>
      </c>
      <c r="AM5">
        <v>4</v>
      </c>
      <c r="AN5" t="s">
        <v>4597</v>
      </c>
      <c r="AO5" s="37" t="s">
        <v>702</v>
      </c>
      <c r="AP5" s="37" t="s">
        <v>702</v>
      </c>
      <c r="AQ5" t="s">
        <v>4597</v>
      </c>
      <c r="AS5" t="s">
        <v>702</v>
      </c>
      <c r="AT5" s="37" t="s">
        <v>4520</v>
      </c>
      <c r="AU5" s="37" t="s">
        <v>4538</v>
      </c>
      <c r="AV5" s="70" t="s">
        <v>4524</v>
      </c>
      <c r="AW5" s="70" t="s">
        <v>4564</v>
      </c>
      <c r="AX5" s="68" t="s">
        <v>4473</v>
      </c>
      <c r="AY5" s="68" t="s">
        <v>4542</v>
      </c>
      <c r="AZ5" t="s">
        <v>4628</v>
      </c>
      <c r="BA5" t="s">
        <v>4452</v>
      </c>
      <c r="BB5" t="s">
        <v>584</v>
      </c>
      <c r="BC5" t="s">
        <v>702</v>
      </c>
      <c r="BD5" s="75" t="s">
        <v>4698</v>
      </c>
      <c r="BE5" s="75" t="s">
        <v>14</v>
      </c>
      <c r="BH5" s="37" t="s">
        <v>4483</v>
      </c>
      <c r="BI5" t="s">
        <v>4763</v>
      </c>
      <c r="BJ5" t="s">
        <v>4627</v>
      </c>
      <c r="BK5" t="s">
        <v>4625</v>
      </c>
      <c r="BL5" s="51" t="s">
        <v>4503</v>
      </c>
      <c r="BM5" s="51" t="s">
        <v>4978</v>
      </c>
      <c r="BN5" s="2" t="s">
        <v>4514</v>
      </c>
      <c r="BO5" s="2" t="s">
        <v>4993</v>
      </c>
    </row>
    <row r="6" spans="1:67">
      <c r="A6" s="2"/>
      <c r="B6" s="2"/>
      <c r="C6" s="2"/>
      <c r="D6" s="2"/>
      <c r="F6" s="86" t="s">
        <v>4782</v>
      </c>
      <c r="G6" s="86" t="s">
        <v>4782</v>
      </c>
      <c r="K6" t="s">
        <v>4628</v>
      </c>
      <c r="L6" t="s">
        <v>3727</v>
      </c>
      <c r="M6" t="s">
        <v>4628</v>
      </c>
      <c r="N6" t="s">
        <v>3727</v>
      </c>
      <c r="O6" t="s">
        <v>3727</v>
      </c>
      <c r="P6" t="s">
        <v>4628</v>
      </c>
      <c r="Q6" t="s">
        <v>3727</v>
      </c>
      <c r="R6" t="s">
        <v>3724</v>
      </c>
      <c r="S6" t="s">
        <v>4693</v>
      </c>
      <c r="T6" t="s">
        <v>23</v>
      </c>
      <c r="U6" s="2"/>
      <c r="V6" t="s">
        <v>5358</v>
      </c>
      <c r="W6" t="s">
        <v>5339</v>
      </c>
      <c r="X6" t="s">
        <v>4474</v>
      </c>
      <c r="Z6" t="s">
        <v>5372</v>
      </c>
      <c r="AA6" s="2"/>
      <c r="AB6" s="2"/>
      <c r="AC6" s="2"/>
      <c r="AF6" s="2"/>
      <c r="AG6" s="51" t="s">
        <v>4504</v>
      </c>
      <c r="AH6" s="74" t="s">
        <v>4699</v>
      </c>
      <c r="AI6" s="2" t="s">
        <v>4591</v>
      </c>
      <c r="AJ6" s="2"/>
      <c r="AK6" s="2"/>
      <c r="AM6">
        <v>5</v>
      </c>
      <c r="AN6" t="s">
        <v>614</v>
      </c>
      <c r="AO6" s="36" t="s">
        <v>730</v>
      </c>
      <c r="AP6" s="36" t="s">
        <v>730</v>
      </c>
      <c r="AQ6" t="s">
        <v>584</v>
      </c>
      <c r="AR6" t="s">
        <v>584</v>
      </c>
      <c r="AS6" t="s">
        <v>730</v>
      </c>
      <c r="AT6" t="s">
        <v>4693</v>
      </c>
      <c r="AU6" t="s">
        <v>4694</v>
      </c>
      <c r="AX6" s="72" t="s">
        <v>4474</v>
      </c>
      <c r="AY6" s="72" t="s">
        <v>4543</v>
      </c>
      <c r="AZ6" t="s">
        <v>4630</v>
      </c>
      <c r="BA6" t="s">
        <v>4620</v>
      </c>
      <c r="BB6" t="s">
        <v>584</v>
      </c>
      <c r="BC6" t="s">
        <v>730</v>
      </c>
      <c r="BD6" s="74" t="s">
        <v>4699</v>
      </c>
      <c r="BE6" s="74" t="s">
        <v>542</v>
      </c>
      <c r="BH6" s="36" t="s">
        <v>4480</v>
      </c>
      <c r="BI6" t="s">
        <v>4764</v>
      </c>
      <c r="BJ6" t="s">
        <v>4628</v>
      </c>
      <c r="BK6" t="s">
        <v>4452</v>
      </c>
      <c r="BL6" s="51" t="s">
        <v>4504</v>
      </c>
      <c r="BM6" s="51" t="s">
        <v>4979</v>
      </c>
    </row>
    <row r="7" spans="1:67">
      <c r="A7" s="2"/>
      <c r="B7" s="2"/>
      <c r="C7" s="2"/>
      <c r="D7" s="2"/>
      <c r="F7" s="86" t="s">
        <v>4783</v>
      </c>
      <c r="G7" s="86" t="s">
        <v>4783</v>
      </c>
      <c r="L7" t="s">
        <v>3728</v>
      </c>
      <c r="M7" t="s">
        <v>3724</v>
      </c>
      <c r="N7" t="s">
        <v>3728</v>
      </c>
      <c r="O7" t="s">
        <v>3728</v>
      </c>
      <c r="P7" t="s">
        <v>3724</v>
      </c>
      <c r="Q7" t="s">
        <v>3728</v>
      </c>
      <c r="R7" t="s">
        <v>3725</v>
      </c>
      <c r="T7" t="s">
        <v>20</v>
      </c>
      <c r="U7" s="2"/>
      <c r="V7" t="s">
        <v>5359</v>
      </c>
      <c r="W7" t="s">
        <v>5340</v>
      </c>
      <c r="X7" t="s">
        <v>4475</v>
      </c>
      <c r="AA7" s="2"/>
      <c r="AB7" s="2"/>
      <c r="AC7" s="2"/>
      <c r="AF7" s="2"/>
      <c r="AG7" s="51" t="s">
        <v>4505</v>
      </c>
      <c r="AH7" s="76" t="s">
        <v>4700</v>
      </c>
      <c r="AI7" s="2"/>
      <c r="AJ7" s="2"/>
      <c r="AK7" s="2"/>
      <c r="AN7" t="s">
        <v>645</v>
      </c>
      <c r="AO7" s="37" t="s">
        <v>758</v>
      </c>
      <c r="AP7" s="37" t="s">
        <v>758</v>
      </c>
      <c r="AQ7" t="s">
        <v>645</v>
      </c>
      <c r="AR7" t="s">
        <v>645</v>
      </c>
      <c r="AS7" t="s">
        <v>758</v>
      </c>
      <c r="AX7" s="68" t="s">
        <v>4475</v>
      </c>
      <c r="AY7" s="68" t="s">
        <v>4544</v>
      </c>
      <c r="BB7" t="s">
        <v>584</v>
      </c>
      <c r="BC7" t="s">
        <v>758</v>
      </c>
      <c r="BD7" s="76" t="s">
        <v>4700</v>
      </c>
      <c r="BE7" s="76" t="s">
        <v>543</v>
      </c>
      <c r="BH7" s="37" t="s">
        <v>4481</v>
      </c>
      <c r="BI7" t="s">
        <v>4765</v>
      </c>
      <c r="BJ7" t="s">
        <v>3724</v>
      </c>
      <c r="BK7" t="s">
        <v>3724</v>
      </c>
      <c r="BL7" s="51" t="s">
        <v>4505</v>
      </c>
      <c r="BM7" s="51" t="s">
        <v>4980</v>
      </c>
    </row>
    <row r="8" spans="1:67">
      <c r="A8" s="2"/>
      <c r="B8" s="2"/>
      <c r="C8" s="2"/>
      <c r="D8" s="2"/>
      <c r="F8" s="86" t="s">
        <v>4784</v>
      </c>
      <c r="G8" s="86" t="s">
        <v>4784</v>
      </c>
      <c r="L8" t="s">
        <v>3729</v>
      </c>
      <c r="M8" t="s">
        <v>3725</v>
      </c>
      <c r="N8" t="s">
        <v>3729</v>
      </c>
      <c r="O8" t="s">
        <v>3729</v>
      </c>
      <c r="P8" t="s">
        <v>3725</v>
      </c>
      <c r="Q8" t="s">
        <v>3729</v>
      </c>
      <c r="R8" t="s">
        <v>3726</v>
      </c>
      <c r="T8" t="s">
        <v>31</v>
      </c>
      <c r="U8" s="2"/>
      <c r="V8" t="s">
        <v>5360</v>
      </c>
      <c r="W8" t="s">
        <v>5341</v>
      </c>
      <c r="X8" t="s">
        <v>4476</v>
      </c>
      <c r="AA8" s="2"/>
      <c r="AB8" s="2"/>
      <c r="AC8" s="2"/>
      <c r="AG8" s="51" t="s">
        <v>4506</v>
      </c>
      <c r="AH8" s="75" t="s">
        <v>4958</v>
      </c>
      <c r="AN8" t="s">
        <v>673</v>
      </c>
      <c r="AO8" s="36" t="s">
        <v>785</v>
      </c>
      <c r="AP8" s="36" t="s">
        <v>785</v>
      </c>
      <c r="AQ8" t="s">
        <v>673</v>
      </c>
      <c r="AR8" t="s">
        <v>673</v>
      </c>
      <c r="AS8" t="s">
        <v>785</v>
      </c>
      <c r="AX8" s="72" t="s">
        <v>4476</v>
      </c>
      <c r="AY8" s="72" t="s">
        <v>4545</v>
      </c>
      <c r="BB8" t="s">
        <v>584</v>
      </c>
      <c r="BC8" t="s">
        <v>785</v>
      </c>
      <c r="BD8" s="187" t="s">
        <v>4958</v>
      </c>
      <c r="BE8" s="187" t="s">
        <v>4962</v>
      </c>
      <c r="BH8" s="36" t="s">
        <v>4470</v>
      </c>
      <c r="BI8" t="s">
        <v>4766</v>
      </c>
      <c r="BJ8" t="s">
        <v>3725</v>
      </c>
      <c r="BK8" t="s">
        <v>3725</v>
      </c>
      <c r="BL8" s="51" t="s">
        <v>4506</v>
      </c>
      <c r="BM8" s="51" t="s">
        <v>4981</v>
      </c>
    </row>
    <row r="9" spans="1:67">
      <c r="A9" s="2"/>
      <c r="B9" s="2"/>
      <c r="C9" s="2"/>
      <c r="D9" s="2"/>
      <c r="F9" s="86" t="s">
        <v>4785</v>
      </c>
      <c r="G9" s="86" t="s">
        <v>4785</v>
      </c>
      <c r="L9" t="s">
        <v>3730</v>
      </c>
      <c r="M9" t="s">
        <v>3726</v>
      </c>
      <c r="N9" t="s">
        <v>3730</v>
      </c>
      <c r="O9" t="s">
        <v>3730</v>
      </c>
      <c r="P9" t="s">
        <v>3726</v>
      </c>
      <c r="Q9" t="s">
        <v>3730</v>
      </c>
      <c r="R9" t="s">
        <v>3727</v>
      </c>
      <c r="T9" t="s">
        <v>29</v>
      </c>
      <c r="U9" s="2"/>
      <c r="V9" t="s">
        <v>5396</v>
      </c>
      <c r="W9" t="s">
        <v>5342</v>
      </c>
      <c r="X9" t="s">
        <v>4477</v>
      </c>
      <c r="AA9" s="2"/>
      <c r="AB9" s="2"/>
      <c r="AC9" s="2"/>
      <c r="AG9" s="51" t="s">
        <v>4701</v>
      </c>
      <c r="AH9" s="188" t="s">
        <v>4959</v>
      </c>
      <c r="AN9" t="s">
        <v>701</v>
      </c>
      <c r="AO9" s="37" t="s">
        <v>812</v>
      </c>
      <c r="AP9" s="37" t="s">
        <v>812</v>
      </c>
      <c r="AQ9" t="s">
        <v>701</v>
      </c>
      <c r="AR9" t="s">
        <v>701</v>
      </c>
      <c r="AS9" t="s">
        <v>812</v>
      </c>
      <c r="AX9" s="68" t="s">
        <v>4477</v>
      </c>
      <c r="AY9" s="68" t="s">
        <v>4546</v>
      </c>
      <c r="BB9" t="s">
        <v>584</v>
      </c>
      <c r="BC9" t="s">
        <v>812</v>
      </c>
      <c r="BD9" s="188" t="s">
        <v>4959</v>
      </c>
      <c r="BE9" s="188" t="s">
        <v>4963</v>
      </c>
      <c r="BH9" s="37" t="s">
        <v>4471</v>
      </c>
      <c r="BI9" t="s">
        <v>4751</v>
      </c>
      <c r="BJ9" t="s">
        <v>3726</v>
      </c>
      <c r="BK9" t="s">
        <v>3726</v>
      </c>
      <c r="BL9" s="51" t="s">
        <v>4701</v>
      </c>
      <c r="BM9" s="51" t="s">
        <v>543</v>
      </c>
    </row>
    <row r="10" spans="1:67">
      <c r="A10" s="2"/>
      <c r="B10" s="2"/>
      <c r="C10" s="2"/>
      <c r="D10" s="2"/>
      <c r="F10" s="86" t="s">
        <v>4786</v>
      </c>
      <c r="G10" s="86" t="s">
        <v>4786</v>
      </c>
      <c r="L10" t="s">
        <v>3731</v>
      </c>
      <c r="M10" t="s">
        <v>3727</v>
      </c>
      <c r="N10" t="s">
        <v>3731</v>
      </c>
      <c r="O10" t="s">
        <v>3731</v>
      </c>
      <c r="P10" t="s">
        <v>3727</v>
      </c>
      <c r="Q10" t="s">
        <v>3731</v>
      </c>
      <c r="R10" t="s">
        <v>3728</v>
      </c>
      <c r="T10" t="s">
        <v>28</v>
      </c>
      <c r="U10" s="2"/>
      <c r="V10" t="s">
        <v>5397</v>
      </c>
      <c r="W10" t="s">
        <v>5343</v>
      </c>
      <c r="X10" t="s">
        <v>4478</v>
      </c>
      <c r="AA10" s="2"/>
      <c r="AB10" s="2"/>
      <c r="AC10" s="2"/>
      <c r="AG10" s="51" t="s">
        <v>4702</v>
      </c>
      <c r="AH10" s="188" t="s">
        <v>4964</v>
      </c>
      <c r="AN10" t="s">
        <v>729</v>
      </c>
      <c r="AO10" s="36" t="s">
        <v>838</v>
      </c>
      <c r="AP10" s="36" t="s">
        <v>838</v>
      </c>
      <c r="AQ10" t="s">
        <v>729</v>
      </c>
      <c r="AR10" t="s">
        <v>729</v>
      </c>
      <c r="AS10" t="s">
        <v>838</v>
      </c>
      <c r="AX10" s="72" t="s">
        <v>4478</v>
      </c>
      <c r="AY10" s="72" t="s">
        <v>4547</v>
      </c>
      <c r="BB10" t="s">
        <v>584</v>
      </c>
      <c r="BC10" t="s">
        <v>838</v>
      </c>
      <c r="BD10" s="187" t="s">
        <v>4964</v>
      </c>
      <c r="BE10" s="187" t="s">
        <v>4966</v>
      </c>
      <c r="BH10" s="37" t="s">
        <v>4473</v>
      </c>
      <c r="BI10" t="s">
        <v>4752</v>
      </c>
      <c r="BJ10" t="s">
        <v>3727</v>
      </c>
      <c r="BK10" t="s">
        <v>3727</v>
      </c>
      <c r="BL10" s="51" t="s">
        <v>4702</v>
      </c>
      <c r="BM10" s="51" t="s">
        <v>4982</v>
      </c>
    </row>
    <row r="11" spans="1:67">
      <c r="F11" s="86" t="s">
        <v>4787</v>
      </c>
      <c r="G11" s="86" t="s">
        <v>4787</v>
      </c>
      <c r="L11" t="s">
        <v>3732</v>
      </c>
      <c r="M11" t="s">
        <v>3728</v>
      </c>
      <c r="N11" t="s">
        <v>3732</v>
      </c>
      <c r="O11" t="s">
        <v>3732</v>
      </c>
      <c r="P11" t="s">
        <v>3728</v>
      </c>
      <c r="Q11" t="s">
        <v>3732</v>
      </c>
      <c r="R11" t="s">
        <v>3729</v>
      </c>
      <c r="T11" t="s">
        <v>162</v>
      </c>
      <c r="W11" t="s">
        <v>5344</v>
      </c>
      <c r="X11" t="s">
        <v>4479</v>
      </c>
      <c r="AG11" s="51" t="s">
        <v>4703</v>
      </c>
      <c r="AH11" s="188" t="s">
        <v>4965</v>
      </c>
      <c r="AN11" t="s">
        <v>757</v>
      </c>
      <c r="AO11" s="37" t="s">
        <v>862</v>
      </c>
      <c r="AP11" s="37" t="s">
        <v>862</v>
      </c>
      <c r="AQ11" t="s">
        <v>757</v>
      </c>
      <c r="AR11" t="s">
        <v>757</v>
      </c>
      <c r="AS11" t="s">
        <v>862</v>
      </c>
      <c r="AX11" s="68" t="s">
        <v>4479</v>
      </c>
      <c r="AY11" s="68" t="s">
        <v>4548</v>
      </c>
      <c r="BB11" t="s">
        <v>584</v>
      </c>
      <c r="BC11" t="s">
        <v>862</v>
      </c>
      <c r="BD11" s="188" t="s">
        <v>4965</v>
      </c>
      <c r="BE11" s="188" t="s">
        <v>4967</v>
      </c>
      <c r="BH11" s="36" t="s">
        <v>4474</v>
      </c>
      <c r="BI11" t="s">
        <v>4753</v>
      </c>
      <c r="BJ11" t="s">
        <v>3728</v>
      </c>
      <c r="BK11" t="s">
        <v>3728</v>
      </c>
      <c r="BL11" s="51" t="s">
        <v>4703</v>
      </c>
      <c r="BM11" s="51" t="s">
        <v>4983</v>
      </c>
    </row>
    <row r="12" spans="1:67">
      <c r="F12" s="86" t="s">
        <v>4788</v>
      </c>
      <c r="G12" s="86" t="s">
        <v>4788</v>
      </c>
      <c r="L12" t="s">
        <v>3733</v>
      </c>
      <c r="M12" t="s">
        <v>3729</v>
      </c>
      <c r="N12" t="s">
        <v>3733</v>
      </c>
      <c r="O12" t="s">
        <v>3733</v>
      </c>
      <c r="P12" t="s">
        <v>3729</v>
      </c>
      <c r="Q12" t="s">
        <v>3733</v>
      </c>
      <c r="R12" t="s">
        <v>3730</v>
      </c>
      <c r="T12" t="s">
        <v>30</v>
      </c>
      <c r="W12" t="s">
        <v>5345</v>
      </c>
      <c r="X12" t="s">
        <v>4480</v>
      </c>
      <c r="AG12" s="51" t="s">
        <v>4704</v>
      </c>
      <c r="AH12" s="188" t="s">
        <v>4960</v>
      </c>
      <c r="AN12" t="s">
        <v>784</v>
      </c>
      <c r="AO12" s="36" t="s">
        <v>3721</v>
      </c>
      <c r="AP12" t="s">
        <v>884</v>
      </c>
      <c r="AQ12" t="s">
        <v>784</v>
      </c>
      <c r="AR12" t="s">
        <v>784</v>
      </c>
      <c r="AS12" t="s">
        <v>2347</v>
      </c>
      <c r="AX12" s="72" t="s">
        <v>4480</v>
      </c>
      <c r="AY12" s="72" t="s">
        <v>4549</v>
      </c>
      <c r="BB12" t="s">
        <v>584</v>
      </c>
      <c r="BC12" t="s">
        <v>3721</v>
      </c>
      <c r="BD12" s="187" t="s">
        <v>4960</v>
      </c>
      <c r="BE12" s="187" t="s">
        <v>4968</v>
      </c>
      <c r="BH12" s="37" t="s">
        <v>4485</v>
      </c>
      <c r="BI12" t="s">
        <v>4754</v>
      </c>
      <c r="BJ12" t="s">
        <v>3729</v>
      </c>
      <c r="BK12" t="s">
        <v>3729</v>
      </c>
      <c r="BL12" s="51" t="s">
        <v>4704</v>
      </c>
      <c r="BM12" s="51" t="s">
        <v>4984</v>
      </c>
    </row>
    <row r="13" spans="1:67">
      <c r="F13" s="86" t="s">
        <v>4789</v>
      </c>
      <c r="G13" s="86" t="s">
        <v>4789</v>
      </c>
      <c r="L13" t="s">
        <v>3734</v>
      </c>
      <c r="M13" t="s">
        <v>3730</v>
      </c>
      <c r="N13" t="s">
        <v>3734</v>
      </c>
      <c r="O13" t="s">
        <v>3734</v>
      </c>
      <c r="P13" t="s">
        <v>3730</v>
      </c>
      <c r="Q13" t="s">
        <v>3734</v>
      </c>
      <c r="R13" t="s">
        <v>3731</v>
      </c>
      <c r="T13" t="s">
        <v>24</v>
      </c>
      <c r="W13" t="s">
        <v>5346</v>
      </c>
      <c r="X13" t="s">
        <v>4481</v>
      </c>
      <c r="AG13" s="51" t="s">
        <v>4705</v>
      </c>
      <c r="AH13" s="188" t="s">
        <v>4961</v>
      </c>
      <c r="AN13" t="s">
        <v>811</v>
      </c>
      <c r="AO13" s="37" t="s">
        <v>3722</v>
      </c>
      <c r="AP13" t="s">
        <v>905</v>
      </c>
      <c r="AQ13" t="s">
        <v>811</v>
      </c>
      <c r="AR13" t="s">
        <v>811</v>
      </c>
      <c r="AS13" t="s">
        <v>2348</v>
      </c>
      <c r="AX13" s="68" t="s">
        <v>4481</v>
      </c>
      <c r="AY13" s="68" t="s">
        <v>4550</v>
      </c>
      <c r="BB13" t="s">
        <v>584</v>
      </c>
      <c r="BC13" t="s">
        <v>3722</v>
      </c>
      <c r="BD13" s="188" t="s">
        <v>4961</v>
      </c>
      <c r="BE13" s="188" t="s">
        <v>4969</v>
      </c>
      <c r="BH13" s="37" t="s">
        <v>4475</v>
      </c>
      <c r="BI13" t="s">
        <v>4755</v>
      </c>
      <c r="BJ13" t="s">
        <v>3730</v>
      </c>
      <c r="BK13" t="s">
        <v>3730</v>
      </c>
      <c r="BL13" s="51" t="s">
        <v>4705</v>
      </c>
      <c r="BM13" s="51" t="s">
        <v>4985</v>
      </c>
    </row>
    <row r="14" spans="1:67">
      <c r="G14" s="86" t="s">
        <v>4790</v>
      </c>
      <c r="L14" t="s">
        <v>3735</v>
      </c>
      <c r="M14" t="s">
        <v>3731</v>
      </c>
      <c r="N14" t="s">
        <v>3735</v>
      </c>
      <c r="O14" t="s">
        <v>3735</v>
      </c>
      <c r="P14" t="s">
        <v>3731</v>
      </c>
      <c r="Q14" t="s">
        <v>3735</v>
      </c>
      <c r="R14" t="s">
        <v>3732</v>
      </c>
      <c r="T14" t="s">
        <v>27</v>
      </c>
      <c r="W14" t="s">
        <v>5347</v>
      </c>
      <c r="X14" t="s">
        <v>4482</v>
      </c>
      <c r="AG14" s="51" t="s">
        <v>4706</v>
      </c>
      <c r="AH14" s="75" t="s">
        <v>4996</v>
      </c>
      <c r="AN14" t="s">
        <v>837</v>
      </c>
      <c r="AO14" s="36" t="s">
        <v>4088</v>
      </c>
      <c r="AP14" s="36" t="s">
        <v>798</v>
      </c>
      <c r="AQ14" t="s">
        <v>837</v>
      </c>
      <c r="AR14" t="s">
        <v>837</v>
      </c>
      <c r="AS14" t="s">
        <v>798</v>
      </c>
      <c r="AX14" s="72" t="s">
        <v>4482</v>
      </c>
      <c r="AY14" s="72" t="s">
        <v>4551</v>
      </c>
      <c r="BB14" t="s">
        <v>584</v>
      </c>
      <c r="BC14" t="s">
        <v>798</v>
      </c>
      <c r="BD14" s="187" t="s">
        <v>4996</v>
      </c>
      <c r="BE14" s="187" t="s">
        <v>4997</v>
      </c>
      <c r="BH14" s="36" t="s">
        <v>4476</v>
      </c>
      <c r="BI14" t="s">
        <v>4756</v>
      </c>
      <c r="BJ14" t="s">
        <v>3731</v>
      </c>
      <c r="BK14" t="s">
        <v>3731</v>
      </c>
      <c r="BL14" s="51" t="s">
        <v>4706</v>
      </c>
      <c r="BM14" s="51" t="s">
        <v>4986</v>
      </c>
    </row>
    <row r="15" spans="1:67">
      <c r="G15" s="86" t="s">
        <v>4791</v>
      </c>
      <c r="L15" t="s">
        <v>3736</v>
      </c>
      <c r="M15" t="s">
        <v>3732</v>
      </c>
      <c r="N15" t="s">
        <v>3736</v>
      </c>
      <c r="O15" t="s">
        <v>3736</v>
      </c>
      <c r="P15" t="s">
        <v>3732</v>
      </c>
      <c r="Q15" t="s">
        <v>3736</v>
      </c>
      <c r="R15" t="s">
        <v>3733</v>
      </c>
      <c r="T15" t="s">
        <v>25</v>
      </c>
      <c r="W15" t="s">
        <v>5348</v>
      </c>
      <c r="X15" t="s">
        <v>4483</v>
      </c>
      <c r="AG15" s="51" t="s">
        <v>5012</v>
      </c>
      <c r="AH15" s="75" t="s">
        <v>4998</v>
      </c>
      <c r="AN15" t="s">
        <v>861</v>
      </c>
      <c r="AO15" s="37" t="s">
        <v>937</v>
      </c>
      <c r="AP15" s="37" t="s">
        <v>937</v>
      </c>
      <c r="AQ15" t="s">
        <v>861</v>
      </c>
      <c r="AR15" t="s">
        <v>861</v>
      </c>
      <c r="AS15" t="s">
        <v>937</v>
      </c>
      <c r="AX15" s="68" t="s">
        <v>4483</v>
      </c>
      <c r="AY15" s="68" t="s">
        <v>4552</v>
      </c>
      <c r="BB15" t="s">
        <v>584</v>
      </c>
      <c r="BC15" t="s">
        <v>937</v>
      </c>
      <c r="BD15" s="188" t="s">
        <v>4998</v>
      </c>
      <c r="BE15" s="188" t="s">
        <v>4999</v>
      </c>
      <c r="BH15" s="36" t="s">
        <v>4478</v>
      </c>
      <c r="BI15" t="s">
        <v>4757</v>
      </c>
      <c r="BJ15" t="s">
        <v>3732</v>
      </c>
      <c r="BK15" t="s">
        <v>3732</v>
      </c>
      <c r="BL15" s="51" t="s">
        <v>5013</v>
      </c>
      <c r="BM15" s="51" t="s">
        <v>5011</v>
      </c>
    </row>
    <row r="16" spans="1:67">
      <c r="G16" s="86" t="s">
        <v>4792</v>
      </c>
      <c r="L16" t="s">
        <v>3737</v>
      </c>
      <c r="M16" t="s">
        <v>3733</v>
      </c>
      <c r="N16" t="s">
        <v>3737</v>
      </c>
      <c r="O16" t="s">
        <v>3737</v>
      </c>
      <c r="P16" t="s">
        <v>3733</v>
      </c>
      <c r="Q16" t="s">
        <v>3737</v>
      </c>
      <c r="R16" t="s">
        <v>3734</v>
      </c>
      <c r="T16" t="s">
        <v>258</v>
      </c>
      <c r="W16" t="s">
        <v>5349</v>
      </c>
      <c r="X16" t="s">
        <v>4484</v>
      </c>
      <c r="AN16" t="s">
        <v>883</v>
      </c>
      <c r="AO16" s="36" t="s">
        <v>950</v>
      </c>
      <c r="AP16" s="36" t="s">
        <v>950</v>
      </c>
      <c r="AQ16" t="s">
        <v>883</v>
      </c>
      <c r="AR16" t="s">
        <v>883</v>
      </c>
      <c r="AS16" t="s">
        <v>950</v>
      </c>
      <c r="AX16" s="72" t="s">
        <v>4484</v>
      </c>
      <c r="AY16" s="72" t="s">
        <v>4553</v>
      </c>
      <c r="BB16" t="s">
        <v>584</v>
      </c>
      <c r="BC16" t="s">
        <v>950</v>
      </c>
      <c r="BH16" s="37" t="s">
        <v>4479</v>
      </c>
      <c r="BI16" t="s">
        <v>4758</v>
      </c>
      <c r="BJ16" t="s">
        <v>3733</v>
      </c>
      <c r="BK16" t="s">
        <v>3733</v>
      </c>
    </row>
    <row r="17" spans="7:63">
      <c r="G17" s="86" t="s">
        <v>4793</v>
      </c>
      <c r="L17" t="s">
        <v>3738</v>
      </c>
      <c r="M17" t="s">
        <v>3734</v>
      </c>
      <c r="N17" t="s">
        <v>3738</v>
      </c>
      <c r="O17" t="s">
        <v>3738</v>
      </c>
      <c r="P17" t="s">
        <v>3734</v>
      </c>
      <c r="Q17" t="s">
        <v>3738</v>
      </c>
      <c r="R17" t="s">
        <v>3735</v>
      </c>
      <c r="T17" t="s">
        <v>53</v>
      </c>
      <c r="W17" t="s">
        <v>5350</v>
      </c>
      <c r="X17" t="s">
        <v>4485</v>
      </c>
      <c r="AN17" t="s">
        <v>904</v>
      </c>
      <c r="AO17" s="37" t="s">
        <v>959</v>
      </c>
      <c r="AP17" s="37" t="s">
        <v>959</v>
      </c>
      <c r="AQ17" t="s">
        <v>904</v>
      </c>
      <c r="AR17" t="s">
        <v>904</v>
      </c>
      <c r="AS17" t="s">
        <v>959</v>
      </c>
      <c r="AX17" s="68" t="s">
        <v>4485</v>
      </c>
      <c r="AY17" s="68" t="s">
        <v>4554</v>
      </c>
      <c r="BB17" t="s">
        <v>584</v>
      </c>
      <c r="BC17" t="s">
        <v>959</v>
      </c>
      <c r="BH17" s="37" t="s">
        <v>4477</v>
      </c>
      <c r="BI17" t="s">
        <v>4759</v>
      </c>
      <c r="BJ17" t="s">
        <v>3734</v>
      </c>
      <c r="BK17" t="s">
        <v>3734</v>
      </c>
    </row>
    <row r="18" spans="7:63">
      <c r="G18" s="86" t="s">
        <v>4794</v>
      </c>
      <c r="L18" t="s">
        <v>3739</v>
      </c>
      <c r="M18" t="s">
        <v>3735</v>
      </c>
      <c r="N18" t="s">
        <v>3739</v>
      </c>
      <c r="O18" t="s">
        <v>3739</v>
      </c>
      <c r="P18" t="s">
        <v>3735</v>
      </c>
      <c r="Q18" t="s">
        <v>3739</v>
      </c>
      <c r="R18" t="s">
        <v>3736</v>
      </c>
      <c r="T18" t="s">
        <v>54</v>
      </c>
      <c r="W18" t="s">
        <v>5351</v>
      </c>
      <c r="AN18" t="s">
        <v>922</v>
      </c>
      <c r="AO18" t="s">
        <v>4089</v>
      </c>
      <c r="AP18" s="3" t="s">
        <v>346</v>
      </c>
      <c r="AQ18" t="s">
        <v>922</v>
      </c>
      <c r="AR18" t="s">
        <v>922</v>
      </c>
      <c r="AS18" t="s">
        <v>336</v>
      </c>
      <c r="BB18" t="s">
        <v>645</v>
      </c>
      <c r="BC18" t="s">
        <v>4640</v>
      </c>
      <c r="BJ18" t="s">
        <v>3735</v>
      </c>
      <c r="BK18" t="s">
        <v>3735</v>
      </c>
    </row>
    <row r="19" spans="7:63">
      <c r="G19" s="86" t="s">
        <v>4795</v>
      </c>
      <c r="L19" t="s">
        <v>3740</v>
      </c>
      <c r="M19" t="s">
        <v>3736</v>
      </c>
      <c r="N19" t="s">
        <v>3740</v>
      </c>
      <c r="O19" t="s">
        <v>3740</v>
      </c>
      <c r="P19" t="s">
        <v>3736</v>
      </c>
      <c r="Q19" t="s">
        <v>3740</v>
      </c>
      <c r="R19" t="s">
        <v>3737</v>
      </c>
      <c r="T19" t="s">
        <v>17</v>
      </c>
      <c r="AN19" t="s">
        <v>936</v>
      </c>
      <c r="AO19" t="s">
        <v>4090</v>
      </c>
      <c r="AP19" t="s">
        <v>3705</v>
      </c>
      <c r="AQ19" t="s">
        <v>936</v>
      </c>
      <c r="AR19" t="s">
        <v>936</v>
      </c>
      <c r="AS19" t="s">
        <v>585</v>
      </c>
      <c r="BB19" t="s">
        <v>673</v>
      </c>
      <c r="BC19" t="s">
        <v>4689</v>
      </c>
      <c r="BJ19" t="s">
        <v>3736</v>
      </c>
      <c r="BK19" t="s">
        <v>3736</v>
      </c>
    </row>
    <row r="20" spans="7:63">
      <c r="G20" s="86" t="s">
        <v>4796</v>
      </c>
      <c r="L20" t="s">
        <v>3741</v>
      </c>
      <c r="M20" t="s">
        <v>3737</v>
      </c>
      <c r="N20" t="s">
        <v>3741</v>
      </c>
      <c r="O20" t="s">
        <v>3741</v>
      </c>
      <c r="P20" t="s">
        <v>3737</v>
      </c>
      <c r="Q20" t="s">
        <v>3741</v>
      </c>
      <c r="R20" t="s">
        <v>3738</v>
      </c>
      <c r="T20" t="s">
        <v>259</v>
      </c>
      <c r="AN20" t="s">
        <v>949</v>
      </c>
      <c r="AO20" s="36" t="s">
        <v>4091</v>
      </c>
      <c r="AP20" s="36" t="s">
        <v>617</v>
      </c>
      <c r="AQ20" t="s">
        <v>949</v>
      </c>
      <c r="AR20" t="s">
        <v>949</v>
      </c>
      <c r="AS20" t="s">
        <v>617</v>
      </c>
      <c r="BB20" t="s">
        <v>701</v>
      </c>
      <c r="BC20" t="s">
        <v>630</v>
      </c>
      <c r="BJ20" t="s">
        <v>3737</v>
      </c>
      <c r="BK20" t="s">
        <v>3737</v>
      </c>
    </row>
    <row r="21" spans="7:63">
      <c r="G21" s="86" t="s">
        <v>4797</v>
      </c>
      <c r="L21" t="s">
        <v>3742</v>
      </c>
      <c r="M21" t="s">
        <v>3738</v>
      </c>
      <c r="N21" t="s">
        <v>3742</v>
      </c>
      <c r="O21" t="s">
        <v>3742</v>
      </c>
      <c r="P21" t="s">
        <v>3738</v>
      </c>
      <c r="Q21" t="s">
        <v>3742</v>
      </c>
      <c r="R21" t="s">
        <v>3739</v>
      </c>
      <c r="T21" t="s">
        <v>179</v>
      </c>
      <c r="AN21" t="s">
        <v>958</v>
      </c>
      <c r="AO21" s="37" t="s">
        <v>647</v>
      </c>
      <c r="AP21" s="37" t="s">
        <v>647</v>
      </c>
      <c r="AQ21" t="s">
        <v>958</v>
      </c>
      <c r="AR21" t="s">
        <v>958</v>
      </c>
      <c r="AS21" t="s">
        <v>647</v>
      </c>
      <c r="BB21" t="s">
        <v>701</v>
      </c>
      <c r="BC21" t="s">
        <v>647</v>
      </c>
      <c r="BJ21" t="s">
        <v>3738</v>
      </c>
      <c r="BK21" t="s">
        <v>3738</v>
      </c>
    </row>
    <row r="22" spans="7:63">
      <c r="G22" s="86" t="s">
        <v>4798</v>
      </c>
      <c r="L22" t="s">
        <v>3743</v>
      </c>
      <c r="M22" t="s">
        <v>3739</v>
      </c>
      <c r="N22" t="s">
        <v>3743</v>
      </c>
      <c r="O22" t="s">
        <v>3743</v>
      </c>
      <c r="P22" t="s">
        <v>3739</v>
      </c>
      <c r="Q22" t="s">
        <v>3743</v>
      </c>
      <c r="R22" t="s">
        <v>3740</v>
      </c>
      <c r="T22" t="s">
        <v>173</v>
      </c>
      <c r="AN22" t="s">
        <v>967</v>
      </c>
      <c r="AO22" s="36" t="s">
        <v>675</v>
      </c>
      <c r="AP22" s="36" t="s">
        <v>675</v>
      </c>
      <c r="AQ22" t="s">
        <v>967</v>
      </c>
      <c r="AR22" t="s">
        <v>967</v>
      </c>
      <c r="AS22" t="s">
        <v>675</v>
      </c>
      <c r="BB22" t="s">
        <v>701</v>
      </c>
      <c r="BC22" t="s">
        <v>675</v>
      </c>
      <c r="BJ22" t="s">
        <v>3739</v>
      </c>
      <c r="BK22" t="s">
        <v>3739</v>
      </c>
    </row>
    <row r="23" spans="7:63">
      <c r="G23" s="86" t="s">
        <v>4799</v>
      </c>
      <c r="L23" t="s">
        <v>3744</v>
      </c>
      <c r="M23" t="s">
        <v>3740</v>
      </c>
      <c r="N23" t="s">
        <v>3744</v>
      </c>
      <c r="O23" t="s">
        <v>3744</v>
      </c>
      <c r="P23" t="s">
        <v>3740</v>
      </c>
      <c r="Q23" t="s">
        <v>3744</v>
      </c>
      <c r="R23" t="s">
        <v>3741</v>
      </c>
      <c r="T23" t="s">
        <v>187</v>
      </c>
      <c r="AN23" t="s">
        <v>974</v>
      </c>
      <c r="AO23" s="37" t="s">
        <v>703</v>
      </c>
      <c r="AP23" s="37" t="s">
        <v>703</v>
      </c>
      <c r="AQ23" t="s">
        <v>974</v>
      </c>
      <c r="AR23" t="s">
        <v>974</v>
      </c>
      <c r="AS23" t="s">
        <v>703</v>
      </c>
      <c r="BB23" t="s">
        <v>701</v>
      </c>
      <c r="BC23" t="s">
        <v>703</v>
      </c>
      <c r="BJ23" t="s">
        <v>3740</v>
      </c>
      <c r="BK23" t="s">
        <v>3740</v>
      </c>
    </row>
    <row r="24" spans="7:63">
      <c r="G24" s="86" t="s">
        <v>4800</v>
      </c>
      <c r="L24" t="s">
        <v>3745</v>
      </c>
      <c r="M24" t="s">
        <v>3741</v>
      </c>
      <c r="N24" t="s">
        <v>3745</v>
      </c>
      <c r="O24" t="s">
        <v>3745</v>
      </c>
      <c r="P24" t="s">
        <v>3741</v>
      </c>
      <c r="Q24" t="s">
        <v>3745</v>
      </c>
      <c r="R24" t="s">
        <v>3742</v>
      </c>
      <c r="T24" t="s">
        <v>185</v>
      </c>
      <c r="AN24" t="s">
        <v>978</v>
      </c>
      <c r="AO24" s="36" t="s">
        <v>731</v>
      </c>
      <c r="AP24" s="36" t="s">
        <v>731</v>
      </c>
      <c r="AQ24" t="s">
        <v>978</v>
      </c>
      <c r="AR24" t="s">
        <v>978</v>
      </c>
      <c r="AS24" t="s">
        <v>731</v>
      </c>
      <c r="BB24" t="s">
        <v>701</v>
      </c>
      <c r="BC24" t="s">
        <v>731</v>
      </c>
      <c r="BJ24" t="s">
        <v>3741</v>
      </c>
      <c r="BK24" t="s">
        <v>3741</v>
      </c>
    </row>
    <row r="25" spans="7:63">
      <c r="G25" s="86" t="s">
        <v>4801</v>
      </c>
      <c r="L25" t="s">
        <v>3746</v>
      </c>
      <c r="M25" t="s">
        <v>3742</v>
      </c>
      <c r="N25" t="s">
        <v>3746</v>
      </c>
      <c r="O25" t="s">
        <v>3746</v>
      </c>
      <c r="P25" t="s">
        <v>3742</v>
      </c>
      <c r="Q25" t="s">
        <v>3746</v>
      </c>
      <c r="R25" t="s">
        <v>3743</v>
      </c>
      <c r="T25" t="s">
        <v>207</v>
      </c>
      <c r="AN25" t="s">
        <v>982</v>
      </c>
      <c r="AO25" s="37" t="s">
        <v>759</v>
      </c>
      <c r="AP25" s="37" t="s">
        <v>759</v>
      </c>
      <c r="AQ25" t="s">
        <v>982</v>
      </c>
      <c r="AR25" t="s">
        <v>982</v>
      </c>
      <c r="AS25" t="s">
        <v>759</v>
      </c>
      <c r="BB25" t="s">
        <v>701</v>
      </c>
      <c r="BC25" t="s">
        <v>759</v>
      </c>
      <c r="BJ25" t="s">
        <v>3742</v>
      </c>
      <c r="BK25" t="s">
        <v>3742</v>
      </c>
    </row>
    <row r="26" spans="7:63">
      <c r="G26" s="86" t="s">
        <v>4802</v>
      </c>
      <c r="L26" t="s">
        <v>3747</v>
      </c>
      <c r="M26" t="s">
        <v>3743</v>
      </c>
      <c r="N26" t="s">
        <v>3747</v>
      </c>
      <c r="O26" t="s">
        <v>3747</v>
      </c>
      <c r="P26" t="s">
        <v>3743</v>
      </c>
      <c r="Q26" t="s">
        <v>3747</v>
      </c>
      <c r="R26" t="s">
        <v>3744</v>
      </c>
      <c r="T26" t="s">
        <v>210</v>
      </c>
      <c r="AN26" t="s">
        <v>985</v>
      </c>
      <c r="AO26" s="36" t="s">
        <v>786</v>
      </c>
      <c r="AP26" s="36" t="s">
        <v>786</v>
      </c>
      <c r="AQ26" t="s">
        <v>985</v>
      </c>
      <c r="AR26" t="s">
        <v>985</v>
      </c>
      <c r="AS26" t="s">
        <v>786</v>
      </c>
      <c r="BB26" t="s">
        <v>701</v>
      </c>
      <c r="BC26" t="s">
        <v>786</v>
      </c>
      <c r="BJ26" t="s">
        <v>3743</v>
      </c>
      <c r="BK26" t="s">
        <v>3743</v>
      </c>
    </row>
    <row r="27" spans="7:63">
      <c r="G27" s="86" t="s">
        <v>4803</v>
      </c>
      <c r="L27" t="s">
        <v>3748</v>
      </c>
      <c r="M27" t="s">
        <v>3744</v>
      </c>
      <c r="N27" t="s">
        <v>3748</v>
      </c>
      <c r="O27" t="s">
        <v>3748</v>
      </c>
      <c r="P27" t="s">
        <v>3744</v>
      </c>
      <c r="Q27" t="s">
        <v>3748</v>
      </c>
      <c r="R27" t="s">
        <v>3745</v>
      </c>
      <c r="T27" t="s">
        <v>208</v>
      </c>
      <c r="AN27" t="s">
        <v>988</v>
      </c>
      <c r="AO27" s="37" t="s">
        <v>813</v>
      </c>
      <c r="AP27" s="37" t="s">
        <v>813</v>
      </c>
      <c r="AQ27" t="s">
        <v>988</v>
      </c>
      <c r="AR27" t="s">
        <v>988</v>
      </c>
      <c r="AS27" t="s">
        <v>813</v>
      </c>
      <c r="BB27" t="s">
        <v>701</v>
      </c>
      <c r="BC27" t="s">
        <v>813</v>
      </c>
      <c r="BJ27" t="s">
        <v>3744</v>
      </c>
      <c r="BK27" t="s">
        <v>3744</v>
      </c>
    </row>
    <row r="28" spans="7:63">
      <c r="G28" s="86" t="s">
        <v>4804</v>
      </c>
      <c r="L28" t="s">
        <v>3749</v>
      </c>
      <c r="M28" t="s">
        <v>3745</v>
      </c>
      <c r="N28" t="s">
        <v>3749</v>
      </c>
      <c r="O28" t="s">
        <v>3749</v>
      </c>
      <c r="P28" t="s">
        <v>3745</v>
      </c>
      <c r="Q28" t="s">
        <v>3749</v>
      </c>
      <c r="R28" t="s">
        <v>3746</v>
      </c>
      <c r="T28" t="s">
        <v>205</v>
      </c>
      <c r="AN28" t="s">
        <v>989</v>
      </c>
      <c r="AO28" s="36" t="s">
        <v>839</v>
      </c>
      <c r="AP28" s="36" t="s">
        <v>839</v>
      </c>
      <c r="AQ28" t="s">
        <v>989</v>
      </c>
      <c r="AR28" t="s">
        <v>989</v>
      </c>
      <c r="AS28" t="s">
        <v>839</v>
      </c>
      <c r="BB28" t="s">
        <v>701</v>
      </c>
      <c r="BC28" t="s">
        <v>839</v>
      </c>
      <c r="BJ28" t="s">
        <v>3745</v>
      </c>
      <c r="BK28" t="s">
        <v>3745</v>
      </c>
    </row>
    <row r="29" spans="7:63">
      <c r="G29" s="86" t="s">
        <v>4805</v>
      </c>
      <c r="L29" t="s">
        <v>3750</v>
      </c>
      <c r="M29" t="s">
        <v>3746</v>
      </c>
      <c r="N29" t="s">
        <v>3750</v>
      </c>
      <c r="O29" t="s">
        <v>3750</v>
      </c>
      <c r="P29" t="s">
        <v>3746</v>
      </c>
      <c r="Q29" t="s">
        <v>3750</v>
      </c>
      <c r="R29" t="s">
        <v>3747</v>
      </c>
      <c r="T29" t="s">
        <v>181</v>
      </c>
      <c r="AN29" t="s">
        <v>990</v>
      </c>
      <c r="AO29" s="36" t="s">
        <v>618</v>
      </c>
      <c r="AP29" s="36" t="s">
        <v>618</v>
      </c>
      <c r="AQ29" t="s">
        <v>990</v>
      </c>
      <c r="AR29" t="s">
        <v>990</v>
      </c>
      <c r="AS29" t="s">
        <v>618</v>
      </c>
      <c r="BB29" t="s">
        <v>729</v>
      </c>
      <c r="BC29" t="s">
        <v>618</v>
      </c>
      <c r="BJ29" t="s">
        <v>3746</v>
      </c>
      <c r="BK29" t="s">
        <v>3746</v>
      </c>
    </row>
    <row r="30" spans="7:63">
      <c r="G30" s="86" t="s">
        <v>4806</v>
      </c>
      <c r="L30" t="s">
        <v>3751</v>
      </c>
      <c r="M30" t="s">
        <v>3747</v>
      </c>
      <c r="N30" t="s">
        <v>3751</v>
      </c>
      <c r="O30" t="s">
        <v>3751</v>
      </c>
      <c r="P30" t="s">
        <v>3747</v>
      </c>
      <c r="Q30" t="s">
        <v>3751</v>
      </c>
      <c r="R30" t="s">
        <v>3748</v>
      </c>
      <c r="T30" t="s">
        <v>192</v>
      </c>
      <c r="AN30" t="s">
        <v>991</v>
      </c>
      <c r="AO30" s="37" t="s">
        <v>648</v>
      </c>
      <c r="AP30" s="37" t="s">
        <v>648</v>
      </c>
      <c r="AQ30" t="s">
        <v>991</v>
      </c>
      <c r="AR30" t="s">
        <v>991</v>
      </c>
      <c r="AS30" t="s">
        <v>648</v>
      </c>
      <c r="BB30" t="s">
        <v>729</v>
      </c>
      <c r="BC30" t="s">
        <v>648</v>
      </c>
      <c r="BJ30" t="s">
        <v>3747</v>
      </c>
      <c r="BK30" t="s">
        <v>3747</v>
      </c>
    </row>
    <row r="31" spans="7:63">
      <c r="G31" s="86" t="s">
        <v>4807</v>
      </c>
      <c r="L31" t="s">
        <v>3752</v>
      </c>
      <c r="M31" t="s">
        <v>3748</v>
      </c>
      <c r="N31" t="s">
        <v>3752</v>
      </c>
      <c r="O31" t="s">
        <v>3752</v>
      </c>
      <c r="P31" t="s">
        <v>3748</v>
      </c>
      <c r="Q31" t="s">
        <v>3752</v>
      </c>
      <c r="R31" t="s">
        <v>3749</v>
      </c>
      <c r="T31" t="s">
        <v>215</v>
      </c>
      <c r="AN31" t="s">
        <v>992</v>
      </c>
      <c r="AO31" s="36" t="s">
        <v>676</v>
      </c>
      <c r="AP31" s="36" t="s">
        <v>676</v>
      </c>
      <c r="AQ31" t="s">
        <v>992</v>
      </c>
      <c r="AR31" t="s">
        <v>992</v>
      </c>
      <c r="AS31" t="s">
        <v>676</v>
      </c>
      <c r="BB31" t="s">
        <v>729</v>
      </c>
      <c r="BC31" t="s">
        <v>676</v>
      </c>
      <c r="BJ31" t="s">
        <v>3748</v>
      </c>
      <c r="BK31" t="s">
        <v>3748</v>
      </c>
    </row>
    <row r="32" spans="7:63">
      <c r="G32" s="86" t="s">
        <v>4808</v>
      </c>
      <c r="L32" t="s">
        <v>3753</v>
      </c>
      <c r="M32" t="s">
        <v>3749</v>
      </c>
      <c r="N32" t="s">
        <v>3753</v>
      </c>
      <c r="O32" t="s">
        <v>3753</v>
      </c>
      <c r="P32" t="s">
        <v>3749</v>
      </c>
      <c r="Q32" t="s">
        <v>3753</v>
      </c>
      <c r="R32" t="s">
        <v>3750</v>
      </c>
      <c r="T32" t="s">
        <v>214</v>
      </c>
      <c r="AN32" t="s">
        <v>993</v>
      </c>
      <c r="AO32" s="37" t="s">
        <v>704</v>
      </c>
      <c r="AP32" s="37" t="s">
        <v>704</v>
      </c>
      <c r="AQ32" t="s">
        <v>993</v>
      </c>
      <c r="AR32" t="s">
        <v>993</v>
      </c>
      <c r="AS32" t="s">
        <v>704</v>
      </c>
      <c r="BB32" t="s">
        <v>729</v>
      </c>
      <c r="BC32" t="s">
        <v>704</v>
      </c>
      <c r="BJ32" t="s">
        <v>3749</v>
      </c>
      <c r="BK32" t="s">
        <v>3749</v>
      </c>
    </row>
    <row r="33" spans="12:63">
      <c r="L33" t="s">
        <v>3754</v>
      </c>
      <c r="M33" t="s">
        <v>3750</v>
      </c>
      <c r="N33" t="s">
        <v>3754</v>
      </c>
      <c r="O33" t="s">
        <v>3754</v>
      </c>
      <c r="P33" t="s">
        <v>3750</v>
      </c>
      <c r="Q33" t="s">
        <v>3754</v>
      </c>
      <c r="R33" t="s">
        <v>3751</v>
      </c>
      <c r="T33" t="s">
        <v>212</v>
      </c>
      <c r="AN33" t="s">
        <v>994</v>
      </c>
      <c r="AO33" s="36" t="s">
        <v>732</v>
      </c>
      <c r="AP33" s="36" t="s">
        <v>732</v>
      </c>
      <c r="AQ33" t="s">
        <v>994</v>
      </c>
      <c r="AR33" t="s">
        <v>994</v>
      </c>
      <c r="AS33" t="s">
        <v>732</v>
      </c>
      <c r="BB33" t="s">
        <v>729</v>
      </c>
      <c r="BC33" t="s">
        <v>732</v>
      </c>
      <c r="BJ33" t="s">
        <v>3750</v>
      </c>
      <c r="BK33" t="s">
        <v>3750</v>
      </c>
    </row>
    <row r="34" spans="12:63">
      <c r="L34" t="s">
        <v>3755</v>
      </c>
      <c r="M34" t="s">
        <v>3751</v>
      </c>
      <c r="N34" t="s">
        <v>3755</v>
      </c>
      <c r="O34" t="s">
        <v>3755</v>
      </c>
      <c r="P34" t="s">
        <v>3751</v>
      </c>
      <c r="Q34" t="s">
        <v>3755</v>
      </c>
      <c r="R34" t="s">
        <v>3752</v>
      </c>
      <c r="T34" t="s">
        <v>213</v>
      </c>
      <c r="AN34" t="s">
        <v>995</v>
      </c>
      <c r="AO34" s="37" t="s">
        <v>760</v>
      </c>
      <c r="AP34" s="37" t="s">
        <v>760</v>
      </c>
      <c r="AQ34" t="s">
        <v>995</v>
      </c>
      <c r="AR34" t="s">
        <v>995</v>
      </c>
      <c r="AS34" t="s">
        <v>760</v>
      </c>
      <c r="BB34" t="s">
        <v>729</v>
      </c>
      <c r="BC34" t="s">
        <v>760</v>
      </c>
      <c r="BJ34" t="s">
        <v>3751</v>
      </c>
      <c r="BK34" t="s">
        <v>3751</v>
      </c>
    </row>
    <row r="35" spans="12:63">
      <c r="L35" t="s">
        <v>3756</v>
      </c>
      <c r="M35" t="s">
        <v>3752</v>
      </c>
      <c r="N35" t="s">
        <v>3756</v>
      </c>
      <c r="O35" t="s">
        <v>3756</v>
      </c>
      <c r="P35" t="s">
        <v>3752</v>
      </c>
      <c r="Q35" t="s">
        <v>3756</v>
      </c>
      <c r="R35" t="s">
        <v>3753</v>
      </c>
      <c r="T35" t="s">
        <v>196</v>
      </c>
      <c r="AN35" t="s">
        <v>996</v>
      </c>
      <c r="AO35" s="36" t="s">
        <v>787</v>
      </c>
      <c r="AP35" s="36" t="s">
        <v>787</v>
      </c>
      <c r="AQ35" t="s">
        <v>996</v>
      </c>
      <c r="AR35" t="s">
        <v>996</v>
      </c>
      <c r="AS35" t="s">
        <v>787</v>
      </c>
      <c r="BB35" t="s">
        <v>729</v>
      </c>
      <c r="BC35" t="s">
        <v>787</v>
      </c>
      <c r="BJ35" t="s">
        <v>3752</v>
      </c>
      <c r="BK35" t="s">
        <v>3752</v>
      </c>
    </row>
    <row r="36" spans="12:63">
      <c r="L36" t="s">
        <v>3757</v>
      </c>
      <c r="M36" t="s">
        <v>3753</v>
      </c>
      <c r="N36" t="s">
        <v>3757</v>
      </c>
      <c r="O36" t="s">
        <v>3757</v>
      </c>
      <c r="P36" t="s">
        <v>3753</v>
      </c>
      <c r="Q36" t="s">
        <v>3757</v>
      </c>
      <c r="R36" t="s">
        <v>3754</v>
      </c>
      <c r="T36" t="s">
        <v>34</v>
      </c>
      <c r="AN36" t="s">
        <v>997</v>
      </c>
      <c r="AO36" s="37" t="s">
        <v>814</v>
      </c>
      <c r="AP36" s="37" t="s">
        <v>814</v>
      </c>
      <c r="AQ36" t="s">
        <v>997</v>
      </c>
      <c r="AR36" t="s">
        <v>997</v>
      </c>
      <c r="AS36" t="s">
        <v>814</v>
      </c>
      <c r="BB36" t="s">
        <v>729</v>
      </c>
      <c r="BC36" t="s">
        <v>814</v>
      </c>
      <c r="BJ36" t="s">
        <v>3753</v>
      </c>
      <c r="BK36" t="s">
        <v>3753</v>
      </c>
    </row>
    <row r="37" spans="12:63">
      <c r="L37" t="s">
        <v>3758</v>
      </c>
      <c r="M37" t="s">
        <v>3754</v>
      </c>
      <c r="N37" t="s">
        <v>3758</v>
      </c>
      <c r="O37" t="s">
        <v>3758</v>
      </c>
      <c r="P37" t="s">
        <v>3754</v>
      </c>
      <c r="Q37" t="s">
        <v>3758</v>
      </c>
      <c r="R37" t="s">
        <v>3755</v>
      </c>
      <c r="T37" t="s">
        <v>202</v>
      </c>
      <c r="AO37" s="36" t="s">
        <v>840</v>
      </c>
      <c r="AP37" s="36" t="s">
        <v>840</v>
      </c>
      <c r="AQ37" t="s">
        <v>615</v>
      </c>
      <c r="AR37" t="s">
        <v>615</v>
      </c>
      <c r="AS37" t="s">
        <v>840</v>
      </c>
      <c r="BB37" t="s">
        <v>729</v>
      </c>
      <c r="BC37" t="s">
        <v>840</v>
      </c>
      <c r="BJ37" t="s">
        <v>3754</v>
      </c>
      <c r="BK37" t="s">
        <v>3754</v>
      </c>
    </row>
    <row r="38" spans="12:63">
      <c r="L38" t="s">
        <v>3759</v>
      </c>
      <c r="M38" t="s">
        <v>3755</v>
      </c>
      <c r="N38" t="s">
        <v>3759</v>
      </c>
      <c r="O38" t="s">
        <v>3759</v>
      </c>
      <c r="P38" t="s">
        <v>3755</v>
      </c>
      <c r="Q38" t="s">
        <v>3759</v>
      </c>
      <c r="R38" t="s">
        <v>3756</v>
      </c>
      <c r="T38" t="s">
        <v>200</v>
      </c>
      <c r="AO38" s="37" t="s">
        <v>863</v>
      </c>
      <c r="AP38" s="37" t="s">
        <v>863</v>
      </c>
      <c r="AQ38" t="s">
        <v>646</v>
      </c>
      <c r="AR38" t="s">
        <v>646</v>
      </c>
      <c r="AS38" t="s">
        <v>863</v>
      </c>
      <c r="BB38" t="s">
        <v>729</v>
      </c>
      <c r="BC38" t="s">
        <v>863</v>
      </c>
      <c r="BJ38" t="s">
        <v>3755</v>
      </c>
      <c r="BK38" t="s">
        <v>3755</v>
      </c>
    </row>
    <row r="39" spans="12:63">
      <c r="L39" t="s">
        <v>3760</v>
      </c>
      <c r="M39" t="s">
        <v>3756</v>
      </c>
      <c r="N39" t="s">
        <v>3760</v>
      </c>
      <c r="O39" t="s">
        <v>3760</v>
      </c>
      <c r="P39" t="s">
        <v>3756</v>
      </c>
      <c r="Q39" t="s">
        <v>3760</v>
      </c>
      <c r="R39" t="s">
        <v>3757</v>
      </c>
      <c r="T39" t="s">
        <v>201</v>
      </c>
      <c r="AO39" s="36" t="s">
        <v>885</v>
      </c>
      <c r="AP39" s="36" t="s">
        <v>885</v>
      </c>
      <c r="AQ39" t="s">
        <v>674</v>
      </c>
      <c r="AR39" t="s">
        <v>674</v>
      </c>
      <c r="AS39" t="s">
        <v>885</v>
      </c>
      <c r="BB39" t="s">
        <v>729</v>
      </c>
      <c r="BC39" t="s">
        <v>885</v>
      </c>
      <c r="BJ39" t="s">
        <v>3756</v>
      </c>
      <c r="BK39" t="s">
        <v>3756</v>
      </c>
    </row>
    <row r="40" spans="12:63">
      <c r="L40" t="s">
        <v>3761</v>
      </c>
      <c r="M40" t="s">
        <v>3757</v>
      </c>
      <c r="N40" t="s">
        <v>3761</v>
      </c>
      <c r="O40" t="s">
        <v>3761</v>
      </c>
      <c r="P40" t="s">
        <v>3757</v>
      </c>
      <c r="Q40" t="s">
        <v>3761</v>
      </c>
      <c r="R40" t="s">
        <v>3758</v>
      </c>
      <c r="T40" t="s">
        <v>203</v>
      </c>
      <c r="AO40" s="37" t="s">
        <v>906</v>
      </c>
      <c r="AP40" s="37" t="s">
        <v>906</v>
      </c>
      <c r="AQ40" t="s">
        <v>702</v>
      </c>
      <c r="AR40" t="s">
        <v>702</v>
      </c>
      <c r="AS40" t="s">
        <v>906</v>
      </c>
      <c r="BB40" t="s">
        <v>729</v>
      </c>
      <c r="BC40" t="s">
        <v>906</v>
      </c>
      <c r="BJ40" t="s">
        <v>3757</v>
      </c>
      <c r="BK40" t="s">
        <v>3757</v>
      </c>
    </row>
    <row r="41" spans="12:63">
      <c r="L41" t="s">
        <v>3762</v>
      </c>
      <c r="M41" t="s">
        <v>3758</v>
      </c>
      <c r="N41" t="s">
        <v>3762</v>
      </c>
      <c r="O41" t="s">
        <v>3762</v>
      </c>
      <c r="P41" t="s">
        <v>3758</v>
      </c>
      <c r="Q41" t="s">
        <v>3762</v>
      </c>
      <c r="R41" t="s">
        <v>3759</v>
      </c>
      <c r="T41" t="s">
        <v>68</v>
      </c>
      <c r="AO41" s="36" t="s">
        <v>923</v>
      </c>
      <c r="AP41" s="36" t="s">
        <v>923</v>
      </c>
      <c r="AQ41" t="s">
        <v>730</v>
      </c>
      <c r="AR41" t="s">
        <v>730</v>
      </c>
      <c r="AS41" t="s">
        <v>923</v>
      </c>
      <c r="BB41" t="s">
        <v>729</v>
      </c>
      <c r="BC41" t="s">
        <v>923</v>
      </c>
      <c r="BJ41" t="s">
        <v>3758</v>
      </c>
      <c r="BK41" t="s">
        <v>3758</v>
      </c>
    </row>
    <row r="42" spans="12:63">
      <c r="L42" t="s">
        <v>3763</v>
      </c>
      <c r="M42" t="s">
        <v>3759</v>
      </c>
      <c r="N42" t="s">
        <v>3763</v>
      </c>
      <c r="O42" t="s">
        <v>3763</v>
      </c>
      <c r="P42" t="s">
        <v>3759</v>
      </c>
      <c r="Q42" t="s">
        <v>3763</v>
      </c>
      <c r="R42" t="s">
        <v>3760</v>
      </c>
      <c r="T42" t="s">
        <v>66</v>
      </c>
      <c r="AO42" s="37" t="s">
        <v>938</v>
      </c>
      <c r="AP42" s="37" t="s">
        <v>938</v>
      </c>
      <c r="AQ42" t="s">
        <v>758</v>
      </c>
      <c r="AR42" t="s">
        <v>758</v>
      </c>
      <c r="AS42" t="s">
        <v>938</v>
      </c>
      <c r="BB42" t="s">
        <v>729</v>
      </c>
      <c r="BC42" t="s">
        <v>938</v>
      </c>
      <c r="BJ42" t="s">
        <v>3759</v>
      </c>
      <c r="BK42" t="s">
        <v>3759</v>
      </c>
    </row>
    <row r="43" spans="12:63">
      <c r="L43" t="s">
        <v>3764</v>
      </c>
      <c r="M43" t="s">
        <v>3760</v>
      </c>
      <c r="N43" t="s">
        <v>3764</v>
      </c>
      <c r="O43" t="s">
        <v>3764</v>
      </c>
      <c r="P43" t="s">
        <v>3760</v>
      </c>
      <c r="Q43" t="s">
        <v>3764</v>
      </c>
      <c r="R43" t="s">
        <v>3761</v>
      </c>
      <c r="T43" t="s">
        <v>63</v>
      </c>
      <c r="AO43" s="49" t="s">
        <v>619</v>
      </c>
      <c r="AP43" s="49" t="s">
        <v>619</v>
      </c>
      <c r="AQ43" t="s">
        <v>785</v>
      </c>
      <c r="AR43" t="s">
        <v>785</v>
      </c>
      <c r="AS43" s="43" t="s">
        <v>619</v>
      </c>
      <c r="BB43" t="s">
        <v>757</v>
      </c>
      <c r="BC43" t="s">
        <v>998</v>
      </c>
      <c r="BJ43" t="s">
        <v>3760</v>
      </c>
      <c r="BK43" t="s">
        <v>3760</v>
      </c>
    </row>
    <row r="44" spans="12:63">
      <c r="L44" t="s">
        <v>3765</v>
      </c>
      <c r="M44" t="s">
        <v>3761</v>
      </c>
      <c r="N44" t="s">
        <v>3765</v>
      </c>
      <c r="O44" t="s">
        <v>3765</v>
      </c>
      <c r="P44" t="s">
        <v>3761</v>
      </c>
      <c r="Q44" t="s">
        <v>3765</v>
      </c>
      <c r="R44" t="s">
        <v>3762</v>
      </c>
      <c r="T44" t="s">
        <v>261</v>
      </c>
      <c r="AO44" s="50" t="s">
        <v>649</v>
      </c>
      <c r="AP44" s="50" t="s">
        <v>649</v>
      </c>
      <c r="AQ44" t="s">
        <v>812</v>
      </c>
      <c r="AR44" t="s">
        <v>812</v>
      </c>
      <c r="AS44" s="43" t="s">
        <v>649</v>
      </c>
      <c r="BB44" t="s">
        <v>757</v>
      </c>
      <c r="BC44" t="s">
        <v>1059</v>
      </c>
      <c r="BJ44" t="s">
        <v>3761</v>
      </c>
      <c r="BK44" t="s">
        <v>3761</v>
      </c>
    </row>
    <row r="45" spans="12:63">
      <c r="L45" t="s">
        <v>3766</v>
      </c>
      <c r="M45" t="s">
        <v>3762</v>
      </c>
      <c r="N45" t="s">
        <v>3766</v>
      </c>
      <c r="O45" t="s">
        <v>3766</v>
      </c>
      <c r="P45" t="s">
        <v>3762</v>
      </c>
      <c r="Q45" t="s">
        <v>3766</v>
      </c>
      <c r="R45" t="s">
        <v>3763</v>
      </c>
      <c r="T45" t="s">
        <v>64</v>
      </c>
      <c r="AO45" s="36" t="s">
        <v>677</v>
      </c>
      <c r="AP45" s="36" t="s">
        <v>677</v>
      </c>
      <c r="AQ45" t="s">
        <v>838</v>
      </c>
      <c r="AR45" t="s">
        <v>838</v>
      </c>
      <c r="AS45" t="s">
        <v>677</v>
      </c>
      <c r="BB45" t="s">
        <v>757</v>
      </c>
      <c r="BC45" t="s">
        <v>677</v>
      </c>
      <c r="BJ45" t="s">
        <v>3762</v>
      </c>
      <c r="BK45" t="s">
        <v>3762</v>
      </c>
    </row>
    <row r="46" spans="12:63">
      <c r="L46" t="s">
        <v>3767</v>
      </c>
      <c r="M46" t="s">
        <v>3763</v>
      </c>
      <c r="N46" t="s">
        <v>3767</v>
      </c>
      <c r="O46" t="s">
        <v>3767</v>
      </c>
      <c r="P46" t="s">
        <v>3763</v>
      </c>
      <c r="Q46" t="s">
        <v>3767</v>
      </c>
      <c r="R46" t="s">
        <v>3764</v>
      </c>
      <c r="T46" t="s">
        <v>88</v>
      </c>
      <c r="AO46" s="37" t="s">
        <v>705</v>
      </c>
      <c r="AP46" s="37" t="s">
        <v>705</v>
      </c>
      <c r="AQ46" t="s">
        <v>862</v>
      </c>
      <c r="AR46" t="s">
        <v>862</v>
      </c>
      <c r="AS46" t="s">
        <v>705</v>
      </c>
      <c r="BB46" t="s">
        <v>757</v>
      </c>
      <c r="BC46" t="s">
        <v>705</v>
      </c>
      <c r="BJ46" t="s">
        <v>3763</v>
      </c>
      <c r="BK46" t="s">
        <v>3763</v>
      </c>
    </row>
    <row r="47" spans="12:63">
      <c r="L47" t="s">
        <v>3768</v>
      </c>
      <c r="M47" t="s">
        <v>3764</v>
      </c>
      <c r="N47" t="s">
        <v>3768</v>
      </c>
      <c r="O47" t="s">
        <v>3768</v>
      </c>
      <c r="P47" t="s">
        <v>3764</v>
      </c>
      <c r="Q47" t="s">
        <v>3768</v>
      </c>
      <c r="R47" t="s">
        <v>3765</v>
      </c>
      <c r="T47" t="s">
        <v>143</v>
      </c>
      <c r="AO47" s="36" t="s">
        <v>4638</v>
      </c>
      <c r="AP47" s="36" t="s">
        <v>733</v>
      </c>
      <c r="AQ47" t="s">
        <v>3721</v>
      </c>
      <c r="AR47" t="s">
        <v>884</v>
      </c>
      <c r="AS47" t="s">
        <v>733</v>
      </c>
      <c r="BB47" t="s">
        <v>757</v>
      </c>
      <c r="BC47" t="s">
        <v>733</v>
      </c>
      <c r="BJ47" t="s">
        <v>3764</v>
      </c>
      <c r="BK47" t="s">
        <v>3764</v>
      </c>
    </row>
    <row r="48" spans="12:63">
      <c r="L48" t="s">
        <v>3769</v>
      </c>
      <c r="M48" t="s">
        <v>3765</v>
      </c>
      <c r="N48" t="s">
        <v>3773</v>
      </c>
      <c r="O48" t="s">
        <v>3773</v>
      </c>
      <c r="P48" t="s">
        <v>3765</v>
      </c>
      <c r="Q48" t="s">
        <v>4723</v>
      </c>
      <c r="R48" t="s">
        <v>3766</v>
      </c>
      <c r="T48" t="s">
        <v>142</v>
      </c>
      <c r="AO48" s="37" t="s">
        <v>761</v>
      </c>
      <c r="AP48" s="37" t="s">
        <v>761</v>
      </c>
      <c r="AQ48" t="s">
        <v>3722</v>
      </c>
      <c r="AR48" t="s">
        <v>905</v>
      </c>
      <c r="AS48" t="s">
        <v>761</v>
      </c>
      <c r="BB48" t="s">
        <v>757</v>
      </c>
      <c r="BC48" t="s">
        <v>761</v>
      </c>
      <c r="BJ48" t="s">
        <v>3765</v>
      </c>
      <c r="BK48" t="s">
        <v>3765</v>
      </c>
    </row>
    <row r="49" spans="12:63">
      <c r="L49" t="s">
        <v>3770</v>
      </c>
      <c r="M49" t="s">
        <v>3766</v>
      </c>
      <c r="N49" t="s">
        <v>3774</v>
      </c>
      <c r="O49" t="s">
        <v>3774</v>
      </c>
      <c r="P49" t="s">
        <v>3766</v>
      </c>
      <c r="Q49" t="s">
        <v>3773</v>
      </c>
      <c r="R49" t="s">
        <v>3767</v>
      </c>
      <c r="T49" t="s">
        <v>147</v>
      </c>
      <c r="AO49" s="36" t="s">
        <v>788</v>
      </c>
      <c r="AP49" s="36" t="s">
        <v>788</v>
      </c>
      <c r="AQ49" t="s">
        <v>4639</v>
      </c>
      <c r="AR49" t="s">
        <v>798</v>
      </c>
      <c r="AS49" t="s">
        <v>788</v>
      </c>
      <c r="BB49" t="s">
        <v>757</v>
      </c>
      <c r="BC49" t="s">
        <v>788</v>
      </c>
      <c r="BJ49" t="s">
        <v>3766</v>
      </c>
      <c r="BK49" t="s">
        <v>3766</v>
      </c>
    </row>
    <row r="50" spans="12:63">
      <c r="L50" t="s">
        <v>3771</v>
      </c>
      <c r="M50" t="s">
        <v>3767</v>
      </c>
      <c r="N50" t="s">
        <v>3775</v>
      </c>
      <c r="O50" t="s">
        <v>3775</v>
      </c>
      <c r="P50" t="s">
        <v>3767</v>
      </c>
      <c r="Q50" t="s">
        <v>3774</v>
      </c>
      <c r="R50" t="s">
        <v>3768</v>
      </c>
      <c r="T50" t="s">
        <v>144</v>
      </c>
      <c r="AO50" s="37" t="s">
        <v>815</v>
      </c>
      <c r="AP50" s="37" t="s">
        <v>815</v>
      </c>
      <c r="AQ50" t="s">
        <v>937</v>
      </c>
      <c r="AR50" t="s">
        <v>937</v>
      </c>
      <c r="AS50" t="s">
        <v>815</v>
      </c>
      <c r="BB50" t="s">
        <v>757</v>
      </c>
      <c r="BC50" t="s">
        <v>815</v>
      </c>
      <c r="BJ50" t="s">
        <v>3767</v>
      </c>
      <c r="BK50" t="s">
        <v>3767</v>
      </c>
    </row>
    <row r="51" spans="12:63">
      <c r="L51" t="s">
        <v>3772</v>
      </c>
      <c r="M51" t="s">
        <v>3768</v>
      </c>
      <c r="N51" t="s">
        <v>3776</v>
      </c>
      <c r="O51" t="s">
        <v>3776</v>
      </c>
      <c r="P51" t="s">
        <v>3768</v>
      </c>
      <c r="Q51" t="s">
        <v>3775</v>
      </c>
      <c r="R51" t="s">
        <v>3773</v>
      </c>
      <c r="T51" t="s">
        <v>85</v>
      </c>
      <c r="AO51" s="36" t="s">
        <v>841</v>
      </c>
      <c r="AP51" s="36" t="s">
        <v>841</v>
      </c>
      <c r="AQ51" t="s">
        <v>950</v>
      </c>
      <c r="AR51" t="s">
        <v>950</v>
      </c>
      <c r="AS51" t="s">
        <v>841</v>
      </c>
      <c r="BB51" t="s">
        <v>757</v>
      </c>
      <c r="BC51" t="s">
        <v>841</v>
      </c>
      <c r="BJ51" t="s">
        <v>3768</v>
      </c>
      <c r="BK51" t="s">
        <v>3768</v>
      </c>
    </row>
    <row r="52" spans="12:63">
      <c r="L52" t="s">
        <v>3773</v>
      </c>
      <c r="M52" t="s">
        <v>3773</v>
      </c>
      <c r="N52" t="s">
        <v>3777</v>
      </c>
      <c r="O52" t="s">
        <v>3777</v>
      </c>
      <c r="P52" t="s">
        <v>3773</v>
      </c>
      <c r="Q52" t="s">
        <v>3776</v>
      </c>
      <c r="R52" t="s">
        <v>3774</v>
      </c>
      <c r="T52" t="s">
        <v>91</v>
      </c>
      <c r="AO52" s="37" t="s">
        <v>864</v>
      </c>
      <c r="AP52" s="37" t="s">
        <v>864</v>
      </c>
      <c r="AQ52" t="s">
        <v>959</v>
      </c>
      <c r="AR52" t="s">
        <v>959</v>
      </c>
      <c r="AS52" t="s">
        <v>864</v>
      </c>
      <c r="BB52" t="s">
        <v>757</v>
      </c>
      <c r="BC52" t="s">
        <v>864</v>
      </c>
      <c r="BJ52" t="s">
        <v>3773</v>
      </c>
      <c r="BK52" t="s">
        <v>3773</v>
      </c>
    </row>
    <row r="53" spans="12:63">
      <c r="L53" t="s">
        <v>3774</v>
      </c>
      <c r="M53" t="s">
        <v>3774</v>
      </c>
      <c r="N53" t="s">
        <v>3778</v>
      </c>
      <c r="O53" t="s">
        <v>3778</v>
      </c>
      <c r="P53" t="s">
        <v>3774</v>
      </c>
      <c r="Q53" t="s">
        <v>3777</v>
      </c>
      <c r="R53" t="s">
        <v>3775</v>
      </c>
      <c r="T53" t="s">
        <v>94</v>
      </c>
      <c r="AO53" s="36" t="s">
        <v>886</v>
      </c>
      <c r="AP53" s="36" t="s">
        <v>886</v>
      </c>
      <c r="AQ53" t="s">
        <v>4640</v>
      </c>
      <c r="AR53" t="s">
        <v>645</v>
      </c>
      <c r="AS53" t="s">
        <v>886</v>
      </c>
      <c r="BB53" t="s">
        <v>757</v>
      </c>
      <c r="BC53" t="s">
        <v>886</v>
      </c>
      <c r="BJ53" t="s">
        <v>3774</v>
      </c>
      <c r="BK53" t="s">
        <v>3774</v>
      </c>
    </row>
    <row r="54" spans="12:63">
      <c r="L54" t="s">
        <v>3775</v>
      </c>
      <c r="M54" t="s">
        <v>3775</v>
      </c>
      <c r="N54" t="s">
        <v>3779</v>
      </c>
      <c r="O54" t="s">
        <v>3779</v>
      </c>
      <c r="P54" t="s">
        <v>3775</v>
      </c>
      <c r="Q54" t="s">
        <v>3778</v>
      </c>
      <c r="R54" t="s">
        <v>3776</v>
      </c>
      <c r="T54" t="s">
        <v>93</v>
      </c>
      <c r="AO54" s="37" t="s">
        <v>907</v>
      </c>
      <c r="AP54" s="37" t="s">
        <v>907</v>
      </c>
      <c r="AQ54" t="s">
        <v>4641</v>
      </c>
      <c r="AR54" t="s">
        <v>616</v>
      </c>
      <c r="AS54" t="s">
        <v>907</v>
      </c>
      <c r="BB54" t="s">
        <v>757</v>
      </c>
      <c r="BC54" t="s">
        <v>907</v>
      </c>
      <c r="BJ54" t="s">
        <v>3775</v>
      </c>
      <c r="BK54" t="s">
        <v>3775</v>
      </c>
    </row>
    <row r="55" spans="12:63">
      <c r="L55" t="s">
        <v>3776</v>
      </c>
      <c r="M55" t="s">
        <v>3776</v>
      </c>
      <c r="N55" t="s">
        <v>3780</v>
      </c>
      <c r="O55" t="s">
        <v>3780</v>
      </c>
      <c r="P55" t="s">
        <v>3776</v>
      </c>
      <c r="Q55" t="s">
        <v>3779</v>
      </c>
      <c r="R55" t="s">
        <v>3777</v>
      </c>
      <c r="T55" t="s">
        <v>95</v>
      </c>
      <c r="AO55" s="36" t="s">
        <v>924</v>
      </c>
      <c r="AP55" s="36" t="s">
        <v>924</v>
      </c>
      <c r="AQ55" t="s">
        <v>4642</v>
      </c>
      <c r="AR55" t="s">
        <v>630</v>
      </c>
      <c r="AS55" t="s">
        <v>924</v>
      </c>
      <c r="BB55" t="s">
        <v>757</v>
      </c>
      <c r="BC55" t="s">
        <v>924</v>
      </c>
      <c r="BJ55" t="s">
        <v>3776</v>
      </c>
      <c r="BK55" t="s">
        <v>3776</v>
      </c>
    </row>
    <row r="56" spans="12:63">
      <c r="L56" t="s">
        <v>3777</v>
      </c>
      <c r="M56" t="s">
        <v>3777</v>
      </c>
      <c r="N56" t="s">
        <v>3781</v>
      </c>
      <c r="O56" t="s">
        <v>3781</v>
      </c>
      <c r="P56" t="s">
        <v>3777</v>
      </c>
      <c r="Q56" t="s">
        <v>3780</v>
      </c>
      <c r="R56" t="s">
        <v>3778</v>
      </c>
      <c r="T56" t="s">
        <v>96</v>
      </c>
      <c r="AO56" s="37" t="s">
        <v>939</v>
      </c>
      <c r="AP56" s="37" t="s">
        <v>939</v>
      </c>
      <c r="AQ56" t="s">
        <v>647</v>
      </c>
      <c r="AR56" t="s">
        <v>647</v>
      </c>
      <c r="AS56" t="s">
        <v>939</v>
      </c>
      <c r="BB56" t="s">
        <v>757</v>
      </c>
      <c r="BC56" t="s">
        <v>939</v>
      </c>
      <c r="BJ56" t="s">
        <v>3777</v>
      </c>
      <c r="BK56" t="s">
        <v>3777</v>
      </c>
    </row>
    <row r="57" spans="12:63">
      <c r="L57" t="s">
        <v>3778</v>
      </c>
      <c r="M57" t="s">
        <v>3778</v>
      </c>
      <c r="N57" t="s">
        <v>3782</v>
      </c>
      <c r="O57" t="s">
        <v>3782</v>
      </c>
      <c r="P57" t="s">
        <v>3778</v>
      </c>
      <c r="Q57" t="s">
        <v>3781</v>
      </c>
      <c r="R57" t="s">
        <v>3779</v>
      </c>
      <c r="T57" t="s">
        <v>83</v>
      </c>
      <c r="AO57" s="36" t="s">
        <v>951</v>
      </c>
      <c r="AP57" s="36" t="s">
        <v>951</v>
      </c>
      <c r="AQ57" t="s">
        <v>675</v>
      </c>
      <c r="AR57" t="s">
        <v>675</v>
      </c>
      <c r="AS57" t="s">
        <v>951</v>
      </c>
      <c r="BB57" t="s">
        <v>757</v>
      </c>
      <c r="BC57" t="s">
        <v>951</v>
      </c>
      <c r="BJ57" t="s">
        <v>3778</v>
      </c>
      <c r="BK57" t="s">
        <v>3778</v>
      </c>
    </row>
    <row r="58" spans="12:63">
      <c r="L58" t="s">
        <v>3779</v>
      </c>
      <c r="M58" t="s">
        <v>3779</v>
      </c>
      <c r="N58" t="s">
        <v>3783</v>
      </c>
      <c r="O58" t="s">
        <v>3783</v>
      </c>
      <c r="P58" t="s">
        <v>3779</v>
      </c>
      <c r="Q58" t="s">
        <v>3782</v>
      </c>
      <c r="R58" t="s">
        <v>3780</v>
      </c>
      <c r="T58" t="s">
        <v>92</v>
      </c>
      <c r="AO58" s="37" t="s">
        <v>960</v>
      </c>
      <c r="AP58" s="37" t="s">
        <v>960</v>
      </c>
      <c r="AQ58" t="s">
        <v>703</v>
      </c>
      <c r="AR58" t="s">
        <v>703</v>
      </c>
      <c r="AS58" t="s">
        <v>960</v>
      </c>
      <c r="BB58" t="s">
        <v>757</v>
      </c>
      <c r="BC58" t="s">
        <v>960</v>
      </c>
      <c r="BJ58" t="s">
        <v>3779</v>
      </c>
      <c r="BK58" t="s">
        <v>3779</v>
      </c>
    </row>
    <row r="59" spans="12:63">
      <c r="L59" t="s">
        <v>3780</v>
      </c>
      <c r="M59" t="s">
        <v>3780</v>
      </c>
      <c r="N59" t="s">
        <v>3784</v>
      </c>
      <c r="O59" t="s">
        <v>3784</v>
      </c>
      <c r="P59" t="s">
        <v>3780</v>
      </c>
      <c r="Q59" t="s">
        <v>3783</v>
      </c>
      <c r="R59" t="s">
        <v>3781</v>
      </c>
      <c r="T59" t="s">
        <v>90</v>
      </c>
      <c r="AO59" s="36" t="s">
        <v>968</v>
      </c>
      <c r="AP59" s="36" t="s">
        <v>968</v>
      </c>
      <c r="AQ59" t="s">
        <v>731</v>
      </c>
      <c r="AR59" t="s">
        <v>731</v>
      </c>
      <c r="AS59" t="s">
        <v>968</v>
      </c>
      <c r="BB59" t="s">
        <v>757</v>
      </c>
      <c r="BC59" t="s">
        <v>968</v>
      </c>
      <c r="BJ59" t="s">
        <v>3780</v>
      </c>
      <c r="BK59" t="s">
        <v>3780</v>
      </c>
    </row>
    <row r="60" spans="12:63">
      <c r="L60" t="s">
        <v>3781</v>
      </c>
      <c r="M60" t="s">
        <v>3781</v>
      </c>
      <c r="N60" t="s">
        <v>3785</v>
      </c>
      <c r="O60" t="s">
        <v>4770</v>
      </c>
      <c r="P60" t="s">
        <v>3781</v>
      </c>
      <c r="Q60" t="s">
        <v>3784</v>
      </c>
      <c r="R60" t="s">
        <v>3782</v>
      </c>
      <c r="T60" t="s">
        <v>87</v>
      </c>
      <c r="AO60" s="37" t="s">
        <v>975</v>
      </c>
      <c r="AP60" s="37" t="s">
        <v>975</v>
      </c>
      <c r="AQ60" t="s">
        <v>759</v>
      </c>
      <c r="AR60" t="s">
        <v>759</v>
      </c>
      <c r="AS60" t="s">
        <v>975</v>
      </c>
      <c r="BB60" t="s">
        <v>757</v>
      </c>
      <c r="BC60" t="s">
        <v>975</v>
      </c>
      <c r="BJ60" t="s">
        <v>3781</v>
      </c>
      <c r="BK60" t="s">
        <v>3781</v>
      </c>
    </row>
    <row r="61" spans="12:63">
      <c r="L61" t="s">
        <v>3782</v>
      </c>
      <c r="M61" t="s">
        <v>3782</v>
      </c>
      <c r="N61" t="s">
        <v>3786</v>
      </c>
      <c r="O61" t="s">
        <v>3786</v>
      </c>
      <c r="P61" t="s">
        <v>3782</v>
      </c>
      <c r="Q61" t="s">
        <v>4770</v>
      </c>
      <c r="R61" t="s">
        <v>3783</v>
      </c>
      <c r="T61" t="s">
        <v>74</v>
      </c>
      <c r="AO61" s="36" t="s">
        <v>979</v>
      </c>
      <c r="AP61" s="36" t="s">
        <v>979</v>
      </c>
      <c r="AQ61" t="s">
        <v>786</v>
      </c>
      <c r="AR61" t="s">
        <v>786</v>
      </c>
      <c r="AS61" t="s">
        <v>979</v>
      </c>
      <c r="BB61" t="s">
        <v>757</v>
      </c>
      <c r="BC61" t="s">
        <v>979</v>
      </c>
      <c r="BJ61" t="s">
        <v>3782</v>
      </c>
      <c r="BK61" t="s">
        <v>3782</v>
      </c>
    </row>
    <row r="62" spans="12:63">
      <c r="L62" t="s">
        <v>3783</v>
      </c>
      <c r="M62" t="s">
        <v>3783</v>
      </c>
      <c r="N62" t="s">
        <v>3787</v>
      </c>
      <c r="O62" t="s">
        <v>3787</v>
      </c>
      <c r="P62" t="s">
        <v>3783</v>
      </c>
      <c r="Q62" t="s">
        <v>3786</v>
      </c>
      <c r="R62" t="s">
        <v>3784</v>
      </c>
      <c r="T62" t="s">
        <v>75</v>
      </c>
      <c r="AO62" s="37" t="s">
        <v>983</v>
      </c>
      <c r="AP62" s="37" t="s">
        <v>983</v>
      </c>
      <c r="AQ62" t="s">
        <v>813</v>
      </c>
      <c r="AR62" t="s">
        <v>813</v>
      </c>
      <c r="AS62" t="s">
        <v>983</v>
      </c>
      <c r="BB62" t="s">
        <v>757</v>
      </c>
      <c r="BC62" t="s">
        <v>983</v>
      </c>
      <c r="BJ62" t="s">
        <v>3783</v>
      </c>
      <c r="BK62" t="s">
        <v>3783</v>
      </c>
    </row>
    <row r="63" spans="12:63">
      <c r="L63" t="s">
        <v>3784</v>
      </c>
      <c r="M63" t="s">
        <v>3784</v>
      </c>
      <c r="N63" t="s">
        <v>3788</v>
      </c>
      <c r="O63" t="s">
        <v>3788</v>
      </c>
      <c r="P63" t="s">
        <v>3784</v>
      </c>
      <c r="Q63" t="s">
        <v>3787</v>
      </c>
      <c r="R63" t="s">
        <v>4770</v>
      </c>
      <c r="T63" t="s">
        <v>73</v>
      </c>
      <c r="AO63" s="36" t="s">
        <v>986</v>
      </c>
      <c r="AP63" s="36" t="s">
        <v>986</v>
      </c>
      <c r="AQ63" t="s">
        <v>839</v>
      </c>
      <c r="AR63" t="s">
        <v>839</v>
      </c>
      <c r="AS63" t="s">
        <v>986</v>
      </c>
      <c r="BB63" t="s">
        <v>757</v>
      </c>
      <c r="BC63" t="s">
        <v>986</v>
      </c>
      <c r="BJ63" t="s">
        <v>3784</v>
      </c>
      <c r="BK63" t="s">
        <v>3784</v>
      </c>
    </row>
    <row r="64" spans="12:63">
      <c r="L64" t="s">
        <v>3785</v>
      </c>
      <c r="M64" t="s">
        <v>3785</v>
      </c>
      <c r="N64" t="s">
        <v>4769</v>
      </c>
      <c r="O64" t="s">
        <v>4769</v>
      </c>
      <c r="P64" t="s">
        <v>4770</v>
      </c>
      <c r="Q64" t="s">
        <v>3788</v>
      </c>
      <c r="R64" t="s">
        <v>3786</v>
      </c>
      <c r="T64" t="s">
        <v>141</v>
      </c>
      <c r="AO64" s="36" t="s">
        <v>620</v>
      </c>
      <c r="AP64" s="36" t="s">
        <v>620</v>
      </c>
      <c r="AQ64" t="s">
        <v>618</v>
      </c>
      <c r="AR64" t="s">
        <v>618</v>
      </c>
      <c r="AS64" t="s">
        <v>620</v>
      </c>
      <c r="BB64" t="s">
        <v>784</v>
      </c>
      <c r="BC64" t="s">
        <v>620</v>
      </c>
      <c r="BJ64" t="s">
        <v>4770</v>
      </c>
      <c r="BK64" t="s">
        <v>4770</v>
      </c>
    </row>
    <row r="65" spans="12:63">
      <c r="L65" t="s">
        <v>3786</v>
      </c>
      <c r="M65" t="s">
        <v>3786</v>
      </c>
      <c r="N65" t="s">
        <v>3790</v>
      </c>
      <c r="O65" t="s">
        <v>3790</v>
      </c>
      <c r="P65" t="s">
        <v>3786</v>
      </c>
      <c r="Q65" t="s">
        <v>4769</v>
      </c>
      <c r="R65" t="s">
        <v>3787</v>
      </c>
      <c r="T65" t="s">
        <v>149</v>
      </c>
      <c r="AO65" s="37" t="s">
        <v>650</v>
      </c>
      <c r="AP65" s="37" t="s">
        <v>650</v>
      </c>
      <c r="AQ65" t="s">
        <v>648</v>
      </c>
      <c r="AR65" t="s">
        <v>648</v>
      </c>
      <c r="AS65" t="s">
        <v>650</v>
      </c>
      <c r="BB65" t="s">
        <v>784</v>
      </c>
      <c r="BC65" t="s">
        <v>650</v>
      </c>
      <c r="BJ65" t="s">
        <v>3786</v>
      </c>
      <c r="BK65" t="s">
        <v>3786</v>
      </c>
    </row>
    <row r="66" spans="12:63">
      <c r="L66" t="s">
        <v>3787</v>
      </c>
      <c r="M66" t="s">
        <v>3787</v>
      </c>
      <c r="N66" t="s">
        <v>3791</v>
      </c>
      <c r="O66" t="s">
        <v>3791</v>
      </c>
      <c r="P66" t="s">
        <v>3787</v>
      </c>
      <c r="Q66" t="s">
        <v>3790</v>
      </c>
      <c r="R66" t="s">
        <v>3788</v>
      </c>
      <c r="T66" t="s">
        <v>264</v>
      </c>
      <c r="AO66" s="36" t="s">
        <v>678</v>
      </c>
      <c r="AP66" s="36" t="s">
        <v>678</v>
      </c>
      <c r="AQ66" t="s">
        <v>676</v>
      </c>
      <c r="AR66" t="s">
        <v>676</v>
      </c>
      <c r="AS66" t="s">
        <v>678</v>
      </c>
      <c r="BB66" t="s">
        <v>784</v>
      </c>
      <c r="BC66" t="s">
        <v>678</v>
      </c>
      <c r="BJ66" t="s">
        <v>3787</v>
      </c>
      <c r="BK66" t="s">
        <v>3787</v>
      </c>
    </row>
    <row r="67" spans="12:63">
      <c r="L67" t="s">
        <v>3788</v>
      </c>
      <c r="M67" t="s">
        <v>3788</v>
      </c>
      <c r="N67" t="s">
        <v>3792</v>
      </c>
      <c r="O67" t="s">
        <v>3792</v>
      </c>
      <c r="P67" t="s">
        <v>3788</v>
      </c>
      <c r="Q67" t="s">
        <v>3791</v>
      </c>
      <c r="R67" t="s">
        <v>3789</v>
      </c>
      <c r="T67" t="s">
        <v>107</v>
      </c>
      <c r="AO67" s="37" t="s">
        <v>706</v>
      </c>
      <c r="AP67" s="37" t="s">
        <v>706</v>
      </c>
      <c r="AQ67" t="s">
        <v>704</v>
      </c>
      <c r="AR67" t="s">
        <v>704</v>
      </c>
      <c r="AS67" t="s">
        <v>706</v>
      </c>
      <c r="BB67" t="s">
        <v>784</v>
      </c>
      <c r="BC67" t="s">
        <v>706</v>
      </c>
      <c r="BJ67" t="s">
        <v>3788</v>
      </c>
      <c r="BK67" t="s">
        <v>3788</v>
      </c>
    </row>
    <row r="68" spans="12:63">
      <c r="L68" t="s">
        <v>3789</v>
      </c>
      <c r="M68" t="s">
        <v>3789</v>
      </c>
      <c r="N68" t="s">
        <v>3793</v>
      </c>
      <c r="O68" t="s">
        <v>3793</v>
      </c>
      <c r="P68" t="s">
        <v>3789</v>
      </c>
      <c r="Q68" t="s">
        <v>3792</v>
      </c>
      <c r="R68" t="s">
        <v>3790</v>
      </c>
      <c r="T68" t="s">
        <v>154</v>
      </c>
      <c r="AO68" s="36" t="s">
        <v>734</v>
      </c>
      <c r="AP68" s="36" t="s">
        <v>734</v>
      </c>
      <c r="AQ68" t="s">
        <v>732</v>
      </c>
      <c r="AR68" t="s">
        <v>732</v>
      </c>
      <c r="AS68" t="s">
        <v>734</v>
      </c>
      <c r="BB68" t="s">
        <v>784</v>
      </c>
      <c r="BC68" t="s">
        <v>734</v>
      </c>
      <c r="BJ68" t="s">
        <v>3789</v>
      </c>
      <c r="BK68" t="s">
        <v>3789</v>
      </c>
    </row>
    <row r="69" spans="12:63">
      <c r="L69" t="s">
        <v>3790</v>
      </c>
      <c r="M69" t="s">
        <v>3790</v>
      </c>
      <c r="N69" t="s">
        <v>3794</v>
      </c>
      <c r="O69" t="s">
        <v>3794</v>
      </c>
      <c r="P69" t="s">
        <v>3790</v>
      </c>
      <c r="Q69" t="s">
        <v>3793</v>
      </c>
      <c r="R69" t="s">
        <v>3791</v>
      </c>
      <c r="T69" t="s">
        <v>153</v>
      </c>
      <c r="AO69" s="37" t="s">
        <v>762</v>
      </c>
      <c r="AP69" s="37" t="s">
        <v>762</v>
      </c>
      <c r="AQ69" t="s">
        <v>760</v>
      </c>
      <c r="AR69" t="s">
        <v>760</v>
      </c>
      <c r="AS69" t="s">
        <v>762</v>
      </c>
      <c r="BB69" t="s">
        <v>784</v>
      </c>
      <c r="BC69" t="s">
        <v>762</v>
      </c>
      <c r="BJ69" t="s">
        <v>3790</v>
      </c>
      <c r="BK69" t="s">
        <v>3790</v>
      </c>
    </row>
    <row r="70" spans="12:63">
      <c r="L70" t="s">
        <v>3791</v>
      </c>
      <c r="M70" t="s">
        <v>3791</v>
      </c>
      <c r="N70" t="s">
        <v>3795</v>
      </c>
      <c r="O70" t="s">
        <v>3795</v>
      </c>
      <c r="P70" t="s">
        <v>3791</v>
      </c>
      <c r="Q70" t="s">
        <v>3794</v>
      </c>
      <c r="R70" t="s">
        <v>3792</v>
      </c>
      <c r="T70" t="s">
        <v>46</v>
      </c>
      <c r="AO70" s="36" t="s">
        <v>789</v>
      </c>
      <c r="AP70" s="36" t="s">
        <v>789</v>
      </c>
      <c r="AQ70" t="s">
        <v>787</v>
      </c>
      <c r="AR70" t="s">
        <v>787</v>
      </c>
      <c r="AS70" t="s">
        <v>789</v>
      </c>
      <c r="BB70" t="s">
        <v>784</v>
      </c>
      <c r="BC70" t="s">
        <v>789</v>
      </c>
      <c r="BJ70" t="s">
        <v>3791</v>
      </c>
      <c r="BK70" t="s">
        <v>3791</v>
      </c>
    </row>
    <row r="71" spans="12:63">
      <c r="L71" t="s">
        <v>3792</v>
      </c>
      <c r="M71" t="s">
        <v>3792</v>
      </c>
      <c r="N71" t="s">
        <v>3796</v>
      </c>
      <c r="O71" t="s">
        <v>3796</v>
      </c>
      <c r="P71" t="s">
        <v>3792</v>
      </c>
      <c r="Q71" t="s">
        <v>3795</v>
      </c>
      <c r="R71" t="s">
        <v>3793</v>
      </c>
      <c r="T71" t="s">
        <v>47</v>
      </c>
      <c r="AO71" s="37" t="s">
        <v>816</v>
      </c>
      <c r="AP71" s="37" t="s">
        <v>816</v>
      </c>
      <c r="AQ71" t="s">
        <v>814</v>
      </c>
      <c r="AR71" t="s">
        <v>814</v>
      </c>
      <c r="AS71" t="s">
        <v>816</v>
      </c>
      <c r="BB71" t="s">
        <v>784</v>
      </c>
      <c r="BC71" t="s">
        <v>816</v>
      </c>
      <c r="BJ71" t="s">
        <v>3792</v>
      </c>
      <c r="BK71" t="s">
        <v>3792</v>
      </c>
    </row>
    <row r="72" spans="12:63">
      <c r="L72" t="s">
        <v>3793</v>
      </c>
      <c r="M72" t="s">
        <v>3793</v>
      </c>
      <c r="N72" t="s">
        <v>3797</v>
      </c>
      <c r="O72" t="s">
        <v>3797</v>
      </c>
      <c r="P72" t="s">
        <v>3793</v>
      </c>
      <c r="Q72" t="s">
        <v>3796</v>
      </c>
      <c r="R72" t="s">
        <v>3794</v>
      </c>
      <c r="T72" t="s">
        <v>52</v>
      </c>
      <c r="AO72" s="36" t="s">
        <v>842</v>
      </c>
      <c r="AP72" s="36" t="s">
        <v>842</v>
      </c>
      <c r="AQ72" t="s">
        <v>840</v>
      </c>
      <c r="AR72" t="s">
        <v>840</v>
      </c>
      <c r="AS72" t="s">
        <v>842</v>
      </c>
      <c r="BB72" t="s">
        <v>784</v>
      </c>
      <c r="BC72" t="s">
        <v>842</v>
      </c>
      <c r="BJ72" t="s">
        <v>3793</v>
      </c>
      <c r="BK72" t="s">
        <v>3793</v>
      </c>
    </row>
    <row r="73" spans="12:63">
      <c r="L73" t="s">
        <v>3794</v>
      </c>
      <c r="M73" t="s">
        <v>3794</v>
      </c>
      <c r="N73" t="s">
        <v>3798</v>
      </c>
      <c r="O73" t="s">
        <v>3798</v>
      </c>
      <c r="P73" t="s">
        <v>3794</v>
      </c>
      <c r="Q73" t="s">
        <v>3797</v>
      </c>
      <c r="R73" t="s">
        <v>3795</v>
      </c>
      <c r="T73" t="s">
        <v>126</v>
      </c>
      <c r="AO73" s="37" t="s">
        <v>865</v>
      </c>
      <c r="AP73" s="37" t="s">
        <v>865</v>
      </c>
      <c r="AQ73" t="s">
        <v>863</v>
      </c>
      <c r="AR73" t="s">
        <v>863</v>
      </c>
      <c r="AS73" t="s">
        <v>865</v>
      </c>
      <c r="BB73" t="s">
        <v>784</v>
      </c>
      <c r="BC73" t="s">
        <v>865</v>
      </c>
      <c r="BJ73" t="s">
        <v>3794</v>
      </c>
      <c r="BK73" t="s">
        <v>3794</v>
      </c>
    </row>
    <row r="74" spans="12:63">
      <c r="L74" t="s">
        <v>3795</v>
      </c>
      <c r="M74" t="s">
        <v>3795</v>
      </c>
      <c r="N74" t="s">
        <v>3799</v>
      </c>
      <c r="O74" t="s">
        <v>3799</v>
      </c>
      <c r="P74" t="s">
        <v>3795</v>
      </c>
      <c r="Q74" t="s">
        <v>3798</v>
      </c>
      <c r="R74" t="s">
        <v>3796</v>
      </c>
      <c r="T74" t="s">
        <v>51</v>
      </c>
      <c r="AO74" s="36" t="s">
        <v>887</v>
      </c>
      <c r="AP74" s="36" t="s">
        <v>887</v>
      </c>
      <c r="AQ74" t="s">
        <v>885</v>
      </c>
      <c r="AR74" t="s">
        <v>885</v>
      </c>
      <c r="AS74" t="s">
        <v>887</v>
      </c>
      <c r="BB74" t="s">
        <v>784</v>
      </c>
      <c r="BC74" t="s">
        <v>887</v>
      </c>
      <c r="BJ74" t="s">
        <v>3795</v>
      </c>
      <c r="BK74" t="s">
        <v>3795</v>
      </c>
    </row>
    <row r="75" spans="12:63">
      <c r="L75" t="s">
        <v>3796</v>
      </c>
      <c r="M75" t="s">
        <v>3796</v>
      </c>
      <c r="N75" t="s">
        <v>3800</v>
      </c>
      <c r="O75" t="s">
        <v>3800</v>
      </c>
      <c r="P75" t="s">
        <v>3796</v>
      </c>
      <c r="Q75" t="s">
        <v>3799</v>
      </c>
      <c r="R75" t="s">
        <v>3797</v>
      </c>
      <c r="T75" t="s">
        <v>48</v>
      </c>
      <c r="AO75" s="37" t="s">
        <v>908</v>
      </c>
      <c r="AP75" s="37" t="s">
        <v>908</v>
      </c>
      <c r="AQ75" t="s">
        <v>906</v>
      </c>
      <c r="AR75" t="s">
        <v>906</v>
      </c>
      <c r="AS75" t="s">
        <v>908</v>
      </c>
      <c r="BB75" t="s">
        <v>784</v>
      </c>
      <c r="BC75" t="s">
        <v>908</v>
      </c>
      <c r="BJ75" t="s">
        <v>3796</v>
      </c>
      <c r="BK75" t="s">
        <v>3796</v>
      </c>
    </row>
    <row r="76" spans="12:63">
      <c r="L76" t="s">
        <v>3797</v>
      </c>
      <c r="M76" t="s">
        <v>3797</v>
      </c>
      <c r="N76" t="s">
        <v>3801</v>
      </c>
      <c r="O76" t="s">
        <v>3801</v>
      </c>
      <c r="P76" t="s">
        <v>3797</v>
      </c>
      <c r="Q76" t="s">
        <v>3800</v>
      </c>
      <c r="R76" t="s">
        <v>3798</v>
      </c>
      <c r="T76" t="s">
        <v>49</v>
      </c>
      <c r="AO76" s="36" t="s">
        <v>925</v>
      </c>
      <c r="AP76" s="36" t="s">
        <v>925</v>
      </c>
      <c r="AQ76" t="s">
        <v>923</v>
      </c>
      <c r="AR76" t="s">
        <v>923</v>
      </c>
      <c r="AS76" t="s">
        <v>925</v>
      </c>
      <c r="BB76" t="s">
        <v>784</v>
      </c>
      <c r="BC76" t="s">
        <v>925</v>
      </c>
      <c r="BJ76" t="s">
        <v>3797</v>
      </c>
      <c r="BK76" t="s">
        <v>3797</v>
      </c>
    </row>
    <row r="77" spans="12:63">
      <c r="L77" t="s">
        <v>3798</v>
      </c>
      <c r="M77" t="s">
        <v>3798</v>
      </c>
      <c r="N77" t="s">
        <v>3802</v>
      </c>
      <c r="O77" t="s">
        <v>3802</v>
      </c>
      <c r="P77" t="s">
        <v>3798</v>
      </c>
      <c r="Q77" t="s">
        <v>3801</v>
      </c>
      <c r="R77" t="s">
        <v>3799</v>
      </c>
      <c r="T77" t="s">
        <v>50</v>
      </c>
      <c r="AO77" s="37" t="s">
        <v>4092</v>
      </c>
      <c r="AP77" s="37" t="s">
        <v>4093</v>
      </c>
      <c r="AQ77" t="s">
        <v>938</v>
      </c>
      <c r="AR77" t="s">
        <v>938</v>
      </c>
      <c r="AS77" t="s">
        <v>876</v>
      </c>
      <c r="BB77" t="s">
        <v>784</v>
      </c>
      <c r="BC77" t="s">
        <v>4643</v>
      </c>
      <c r="BJ77" t="s">
        <v>3798</v>
      </c>
      <c r="BK77" t="s">
        <v>3798</v>
      </c>
    </row>
    <row r="78" spans="12:63">
      <c r="L78" t="s">
        <v>3799</v>
      </c>
      <c r="M78" t="s">
        <v>3799</v>
      </c>
      <c r="N78" t="s">
        <v>3803</v>
      </c>
      <c r="O78" t="s">
        <v>3803</v>
      </c>
      <c r="P78" t="s">
        <v>3799</v>
      </c>
      <c r="Q78" t="s">
        <v>3802</v>
      </c>
      <c r="R78" t="s">
        <v>3800</v>
      </c>
      <c r="T78" t="s">
        <v>195</v>
      </c>
      <c r="AO78" s="36" t="s">
        <v>621</v>
      </c>
      <c r="AP78" s="36" t="s">
        <v>621</v>
      </c>
      <c r="AQ78" t="s">
        <v>998</v>
      </c>
      <c r="AR78" t="s">
        <v>998</v>
      </c>
      <c r="AS78" t="s">
        <v>621</v>
      </c>
      <c r="BB78" t="s">
        <v>811</v>
      </c>
      <c r="BC78" t="s">
        <v>621</v>
      </c>
      <c r="BJ78" t="s">
        <v>3799</v>
      </c>
      <c r="BK78" t="s">
        <v>3799</v>
      </c>
    </row>
    <row r="79" spans="12:63">
      <c r="L79" t="s">
        <v>3800</v>
      </c>
      <c r="M79" t="s">
        <v>3800</v>
      </c>
      <c r="N79" t="s">
        <v>3804</v>
      </c>
      <c r="O79" t="s">
        <v>3804</v>
      </c>
      <c r="P79" t="s">
        <v>3800</v>
      </c>
      <c r="Q79" t="s">
        <v>3803</v>
      </c>
      <c r="R79" t="s">
        <v>3801</v>
      </c>
      <c r="T79" t="s">
        <v>194</v>
      </c>
      <c r="AO79" s="37" t="s">
        <v>651</v>
      </c>
      <c r="AP79" s="37" t="s">
        <v>651</v>
      </c>
      <c r="AQ79" t="s">
        <v>1059</v>
      </c>
      <c r="AR79" t="s">
        <v>1059</v>
      </c>
      <c r="AS79" t="s">
        <v>651</v>
      </c>
      <c r="BB79" t="s">
        <v>811</v>
      </c>
      <c r="BC79" t="s">
        <v>651</v>
      </c>
      <c r="BJ79" t="s">
        <v>3800</v>
      </c>
      <c r="BK79" t="s">
        <v>3800</v>
      </c>
    </row>
    <row r="80" spans="12:63">
      <c r="L80" t="s">
        <v>3801</v>
      </c>
      <c r="M80" t="s">
        <v>3801</v>
      </c>
      <c r="N80" t="s">
        <v>3805</v>
      </c>
      <c r="O80" t="s">
        <v>3805</v>
      </c>
      <c r="P80" t="s">
        <v>3801</v>
      </c>
      <c r="Q80" t="s">
        <v>3804</v>
      </c>
      <c r="R80" t="s">
        <v>3802</v>
      </c>
      <c r="T80" t="s">
        <v>189</v>
      </c>
      <c r="AO80" s="36" t="s">
        <v>679</v>
      </c>
      <c r="AP80" s="36" t="s">
        <v>679</v>
      </c>
      <c r="AQ80" t="s">
        <v>677</v>
      </c>
      <c r="AR80" t="s">
        <v>677</v>
      </c>
      <c r="AS80" t="s">
        <v>679</v>
      </c>
      <c r="BB80" t="s">
        <v>811</v>
      </c>
      <c r="BC80" t="s">
        <v>679</v>
      </c>
      <c r="BJ80" t="s">
        <v>3801</v>
      </c>
      <c r="BK80" t="s">
        <v>3801</v>
      </c>
    </row>
    <row r="81" spans="12:63">
      <c r="L81" t="s">
        <v>3802</v>
      </c>
      <c r="M81" t="s">
        <v>3802</v>
      </c>
      <c r="N81" t="s">
        <v>3806</v>
      </c>
      <c r="O81" t="s">
        <v>3806</v>
      </c>
      <c r="P81" t="s">
        <v>3802</v>
      </c>
      <c r="Q81" t="s">
        <v>3805</v>
      </c>
      <c r="R81" t="s">
        <v>3803</v>
      </c>
      <c r="T81" t="s">
        <v>191</v>
      </c>
      <c r="AO81" s="37" t="s">
        <v>707</v>
      </c>
      <c r="AP81" s="37" t="s">
        <v>707</v>
      </c>
      <c r="AQ81" t="s">
        <v>705</v>
      </c>
      <c r="AR81" t="s">
        <v>705</v>
      </c>
      <c r="AS81" t="s">
        <v>707</v>
      </c>
      <c r="BB81" t="s">
        <v>811</v>
      </c>
      <c r="BC81" t="s">
        <v>707</v>
      </c>
      <c r="BJ81" t="s">
        <v>3802</v>
      </c>
      <c r="BK81" t="s">
        <v>3802</v>
      </c>
    </row>
    <row r="82" spans="12:63">
      <c r="L82" t="s">
        <v>3803</v>
      </c>
      <c r="M82" t="s">
        <v>3803</v>
      </c>
      <c r="N82" t="s">
        <v>3806</v>
      </c>
      <c r="O82" t="s">
        <v>3806</v>
      </c>
      <c r="P82" t="s">
        <v>3803</v>
      </c>
      <c r="Q82" t="s">
        <v>3806</v>
      </c>
      <c r="R82" t="s">
        <v>3804</v>
      </c>
      <c r="T82" t="s">
        <v>197</v>
      </c>
      <c r="AO82" s="36" t="s">
        <v>735</v>
      </c>
      <c r="AP82" s="36" t="s">
        <v>735</v>
      </c>
      <c r="AQ82" t="s">
        <v>733</v>
      </c>
      <c r="AR82" t="s">
        <v>733</v>
      </c>
      <c r="AS82" t="s">
        <v>735</v>
      </c>
      <c r="BB82" t="s">
        <v>811</v>
      </c>
      <c r="BC82" t="s">
        <v>735</v>
      </c>
      <c r="BJ82" t="s">
        <v>3803</v>
      </c>
      <c r="BK82" t="s">
        <v>3803</v>
      </c>
    </row>
    <row r="83" spans="12:63">
      <c r="L83" t="s">
        <v>3804</v>
      </c>
      <c r="M83" t="s">
        <v>3804</v>
      </c>
      <c r="N83" t="s">
        <v>3807</v>
      </c>
      <c r="O83" t="s">
        <v>3807</v>
      </c>
      <c r="P83" t="s">
        <v>3804</v>
      </c>
      <c r="Q83" t="s">
        <v>3806</v>
      </c>
      <c r="R83" t="s">
        <v>3805</v>
      </c>
      <c r="T83" t="s">
        <v>198</v>
      </c>
      <c r="AO83" s="37" t="s">
        <v>763</v>
      </c>
      <c r="AP83" s="37" t="s">
        <v>763</v>
      </c>
      <c r="AQ83" t="s">
        <v>761</v>
      </c>
      <c r="AR83" t="s">
        <v>761</v>
      </c>
      <c r="AS83" t="s">
        <v>763</v>
      </c>
      <c r="BB83" t="s">
        <v>811</v>
      </c>
      <c r="BC83" t="s">
        <v>763</v>
      </c>
      <c r="BJ83" t="s">
        <v>3804</v>
      </c>
      <c r="BK83" t="s">
        <v>3804</v>
      </c>
    </row>
    <row r="84" spans="12:63">
      <c r="L84" t="s">
        <v>3805</v>
      </c>
      <c r="M84" t="s">
        <v>3805</v>
      </c>
      <c r="N84" t="s">
        <v>3808</v>
      </c>
      <c r="O84" t="s">
        <v>3808</v>
      </c>
      <c r="P84" t="s">
        <v>3805</v>
      </c>
      <c r="Q84" t="s">
        <v>3807</v>
      </c>
      <c r="R84" t="s">
        <v>3806</v>
      </c>
      <c r="T84" t="s">
        <v>199</v>
      </c>
      <c r="AO84" s="36" t="s">
        <v>790</v>
      </c>
      <c r="AP84" s="36" t="s">
        <v>790</v>
      </c>
      <c r="AQ84" t="s">
        <v>788</v>
      </c>
      <c r="AR84" t="s">
        <v>788</v>
      </c>
      <c r="AS84" t="s">
        <v>790</v>
      </c>
      <c r="BB84" t="s">
        <v>811</v>
      </c>
      <c r="BC84" t="s">
        <v>790</v>
      </c>
      <c r="BJ84" t="s">
        <v>3805</v>
      </c>
      <c r="BK84" t="s">
        <v>3805</v>
      </c>
    </row>
    <row r="85" spans="12:63">
      <c r="L85" t="s">
        <v>3806</v>
      </c>
      <c r="M85" t="s">
        <v>3806</v>
      </c>
      <c r="N85" t="s">
        <v>3809</v>
      </c>
      <c r="O85" t="s">
        <v>3809</v>
      </c>
      <c r="P85" t="s">
        <v>3806</v>
      </c>
      <c r="Q85" t="s">
        <v>3808</v>
      </c>
      <c r="R85" t="s">
        <v>3806</v>
      </c>
      <c r="T85" t="s">
        <v>65</v>
      </c>
      <c r="AO85" s="37" t="s">
        <v>817</v>
      </c>
      <c r="AP85" s="37" t="s">
        <v>817</v>
      </c>
      <c r="AQ85" t="s">
        <v>815</v>
      </c>
      <c r="AR85" t="s">
        <v>815</v>
      </c>
      <c r="AS85" t="s">
        <v>817</v>
      </c>
      <c r="BB85" t="s">
        <v>811</v>
      </c>
      <c r="BC85" t="s">
        <v>817</v>
      </c>
      <c r="BJ85" t="s">
        <v>3806</v>
      </c>
      <c r="BK85" t="s">
        <v>3806</v>
      </c>
    </row>
    <row r="86" spans="12:63">
      <c r="L86" t="s">
        <v>3806</v>
      </c>
      <c r="M86" t="s">
        <v>3806</v>
      </c>
      <c r="N86" t="s">
        <v>3810</v>
      </c>
      <c r="O86" t="s">
        <v>3810</v>
      </c>
      <c r="P86" t="s">
        <v>3806</v>
      </c>
      <c r="Q86" t="s">
        <v>3809</v>
      </c>
      <c r="R86" t="s">
        <v>3807</v>
      </c>
      <c r="T86" t="s">
        <v>67</v>
      </c>
      <c r="AO86" s="36" t="s">
        <v>843</v>
      </c>
      <c r="AP86" s="36" t="s">
        <v>843</v>
      </c>
      <c r="AQ86" t="s">
        <v>841</v>
      </c>
      <c r="AR86" t="s">
        <v>841</v>
      </c>
      <c r="AS86" t="s">
        <v>843</v>
      </c>
      <c r="BB86" t="s">
        <v>811</v>
      </c>
      <c r="BC86" t="s">
        <v>843</v>
      </c>
      <c r="BJ86" t="s">
        <v>3806</v>
      </c>
      <c r="BK86" t="s">
        <v>3806</v>
      </c>
    </row>
    <row r="87" spans="12:63">
      <c r="L87" t="s">
        <v>3807</v>
      </c>
      <c r="M87" t="s">
        <v>3807</v>
      </c>
      <c r="N87" t="s">
        <v>3811</v>
      </c>
      <c r="O87" t="s">
        <v>3811</v>
      </c>
      <c r="P87" t="s">
        <v>3807</v>
      </c>
      <c r="Q87" t="s">
        <v>3810</v>
      </c>
      <c r="R87" t="s">
        <v>3808</v>
      </c>
      <c r="T87" t="s">
        <v>111</v>
      </c>
      <c r="AO87" s="36" t="s">
        <v>4094</v>
      </c>
      <c r="AP87" s="36" t="s">
        <v>622</v>
      </c>
      <c r="AQ87" t="s">
        <v>864</v>
      </c>
      <c r="AR87" t="s">
        <v>864</v>
      </c>
      <c r="AS87" t="s">
        <v>622</v>
      </c>
      <c r="BB87" t="s">
        <v>837</v>
      </c>
      <c r="BC87" t="s">
        <v>4094</v>
      </c>
      <c r="BJ87" t="s">
        <v>3807</v>
      </c>
      <c r="BK87" t="s">
        <v>3807</v>
      </c>
    </row>
    <row r="88" spans="12:63">
      <c r="L88" t="s">
        <v>3808</v>
      </c>
      <c r="M88" t="s">
        <v>3808</v>
      </c>
      <c r="N88" t="s">
        <v>3812</v>
      </c>
      <c r="O88" t="s">
        <v>3812</v>
      </c>
      <c r="P88" t="s">
        <v>3808</v>
      </c>
      <c r="Q88" t="s">
        <v>3811</v>
      </c>
      <c r="R88" t="s">
        <v>3809</v>
      </c>
      <c r="T88" t="s">
        <v>150</v>
      </c>
      <c r="AO88" s="37" t="s">
        <v>4095</v>
      </c>
      <c r="AP88" s="37" t="s">
        <v>652</v>
      </c>
      <c r="AQ88" t="s">
        <v>886</v>
      </c>
      <c r="AR88" t="s">
        <v>886</v>
      </c>
      <c r="AS88" t="s">
        <v>652</v>
      </c>
      <c r="BB88" t="s">
        <v>837</v>
      </c>
      <c r="BC88" t="s">
        <v>4095</v>
      </c>
      <c r="BJ88" t="s">
        <v>3808</v>
      </c>
      <c r="BK88" t="s">
        <v>3808</v>
      </c>
    </row>
    <row r="89" spans="12:63">
      <c r="L89" t="s">
        <v>3809</v>
      </c>
      <c r="M89" t="s">
        <v>3809</v>
      </c>
      <c r="N89" t="s">
        <v>3813</v>
      </c>
      <c r="O89" t="s">
        <v>3813</v>
      </c>
      <c r="P89" t="s">
        <v>3809</v>
      </c>
      <c r="Q89" t="s">
        <v>3812</v>
      </c>
      <c r="R89" t="s">
        <v>3810</v>
      </c>
      <c r="T89" t="s">
        <v>58</v>
      </c>
      <c r="AO89" s="36" t="s">
        <v>4096</v>
      </c>
      <c r="AP89" s="36" t="s">
        <v>680</v>
      </c>
      <c r="AQ89" t="s">
        <v>907</v>
      </c>
      <c r="AR89" t="s">
        <v>907</v>
      </c>
      <c r="AS89" t="s">
        <v>680</v>
      </c>
      <c r="BB89" t="s">
        <v>837</v>
      </c>
      <c r="BC89" t="s">
        <v>4096</v>
      </c>
      <c r="BJ89" t="s">
        <v>3809</v>
      </c>
      <c r="BK89" t="s">
        <v>3809</v>
      </c>
    </row>
    <row r="90" spans="12:63">
      <c r="L90" t="s">
        <v>3810</v>
      </c>
      <c r="M90" t="s">
        <v>3810</v>
      </c>
      <c r="N90" t="s">
        <v>3814</v>
      </c>
      <c r="O90" t="s">
        <v>3814</v>
      </c>
      <c r="P90" t="s">
        <v>3810</v>
      </c>
      <c r="Q90" t="s">
        <v>3813</v>
      </c>
      <c r="R90" t="s">
        <v>3811</v>
      </c>
      <c r="T90" t="s">
        <v>108</v>
      </c>
      <c r="AO90" s="37" t="s">
        <v>4097</v>
      </c>
      <c r="AP90" s="37" t="s">
        <v>708</v>
      </c>
      <c r="AQ90" t="s">
        <v>924</v>
      </c>
      <c r="AR90" t="s">
        <v>924</v>
      </c>
      <c r="AS90" t="s">
        <v>708</v>
      </c>
      <c r="BB90" t="s">
        <v>837</v>
      </c>
      <c r="BC90" t="s">
        <v>4097</v>
      </c>
      <c r="BJ90" t="s">
        <v>3810</v>
      </c>
      <c r="BK90" t="s">
        <v>3810</v>
      </c>
    </row>
    <row r="91" spans="12:63">
      <c r="L91" t="s">
        <v>3811</v>
      </c>
      <c r="M91" t="s">
        <v>3811</v>
      </c>
      <c r="N91" t="s">
        <v>3815</v>
      </c>
      <c r="O91" t="s">
        <v>3815</v>
      </c>
      <c r="P91" t="s">
        <v>3811</v>
      </c>
      <c r="Q91" t="s">
        <v>3814</v>
      </c>
      <c r="R91" t="s">
        <v>3812</v>
      </c>
      <c r="T91" t="s">
        <v>76</v>
      </c>
      <c r="AO91" s="36" t="s">
        <v>4098</v>
      </c>
      <c r="AP91" s="36" t="s">
        <v>736</v>
      </c>
      <c r="AQ91" t="s">
        <v>939</v>
      </c>
      <c r="AR91" t="s">
        <v>939</v>
      </c>
      <c r="AS91" t="s">
        <v>736</v>
      </c>
      <c r="BB91" t="s">
        <v>837</v>
      </c>
      <c r="BC91" t="s">
        <v>4098</v>
      </c>
      <c r="BJ91" t="s">
        <v>3811</v>
      </c>
      <c r="BK91" t="s">
        <v>3811</v>
      </c>
    </row>
    <row r="92" spans="12:63">
      <c r="L92" t="s">
        <v>3812</v>
      </c>
      <c r="M92" t="s">
        <v>3812</v>
      </c>
      <c r="N92" t="s">
        <v>3816</v>
      </c>
      <c r="O92" t="s">
        <v>3816</v>
      </c>
      <c r="P92" t="s">
        <v>3812</v>
      </c>
      <c r="Q92" t="s">
        <v>3815</v>
      </c>
      <c r="R92" t="s">
        <v>3813</v>
      </c>
      <c r="T92" t="s">
        <v>84</v>
      </c>
      <c r="AO92" s="37" t="s">
        <v>4099</v>
      </c>
      <c r="AP92" s="37" t="s">
        <v>764</v>
      </c>
      <c r="AQ92" t="s">
        <v>951</v>
      </c>
      <c r="AR92" t="s">
        <v>951</v>
      </c>
      <c r="AS92" t="s">
        <v>764</v>
      </c>
      <c r="BB92" t="s">
        <v>837</v>
      </c>
      <c r="BC92" t="s">
        <v>4099</v>
      </c>
      <c r="BJ92" t="s">
        <v>3812</v>
      </c>
      <c r="BK92" t="s">
        <v>3812</v>
      </c>
    </row>
    <row r="93" spans="12:63">
      <c r="L93" t="s">
        <v>3813</v>
      </c>
      <c r="M93" t="s">
        <v>3813</v>
      </c>
      <c r="N93" t="s">
        <v>3817</v>
      </c>
      <c r="O93" t="s">
        <v>3817</v>
      </c>
      <c r="P93" t="s">
        <v>3813</v>
      </c>
      <c r="Q93" t="s">
        <v>3816</v>
      </c>
      <c r="R93" t="s">
        <v>3814</v>
      </c>
      <c r="T93" t="s">
        <v>86</v>
      </c>
      <c r="AO93" s="36" t="s">
        <v>4100</v>
      </c>
      <c r="AP93" s="36" t="s">
        <v>791</v>
      </c>
      <c r="AQ93" t="s">
        <v>960</v>
      </c>
      <c r="AR93" t="s">
        <v>960</v>
      </c>
      <c r="AS93" t="s">
        <v>791</v>
      </c>
      <c r="BB93" t="s">
        <v>837</v>
      </c>
      <c r="BC93" t="s">
        <v>4100</v>
      </c>
      <c r="BJ93" t="s">
        <v>3813</v>
      </c>
      <c r="BK93" t="s">
        <v>3813</v>
      </c>
    </row>
    <row r="94" spans="12:63">
      <c r="L94" t="s">
        <v>3814</v>
      </c>
      <c r="M94" t="s">
        <v>3814</v>
      </c>
      <c r="N94" t="s">
        <v>3818</v>
      </c>
      <c r="O94" t="s">
        <v>3818</v>
      </c>
      <c r="P94" t="s">
        <v>3814</v>
      </c>
      <c r="Q94" t="s">
        <v>3817</v>
      </c>
      <c r="R94" t="s">
        <v>3815</v>
      </c>
      <c r="T94" t="s">
        <v>80</v>
      </c>
      <c r="AO94" s="37" t="s">
        <v>818</v>
      </c>
      <c r="AP94" s="37" t="s">
        <v>818</v>
      </c>
      <c r="AQ94" t="s">
        <v>968</v>
      </c>
      <c r="AR94" t="s">
        <v>968</v>
      </c>
      <c r="AS94" t="s">
        <v>818</v>
      </c>
      <c r="BB94" t="s">
        <v>837</v>
      </c>
      <c r="BC94" t="s">
        <v>818</v>
      </c>
      <c r="BJ94" t="s">
        <v>3814</v>
      </c>
      <c r="BK94" t="s">
        <v>3814</v>
      </c>
    </row>
    <row r="95" spans="12:63">
      <c r="L95" t="s">
        <v>3815</v>
      </c>
      <c r="M95" t="s">
        <v>3815</v>
      </c>
      <c r="N95" t="s">
        <v>3819</v>
      </c>
      <c r="O95" t="s">
        <v>3819</v>
      </c>
      <c r="P95" t="s">
        <v>3815</v>
      </c>
      <c r="Q95" t="s">
        <v>3818</v>
      </c>
      <c r="R95" t="s">
        <v>3816</v>
      </c>
      <c r="T95" t="s">
        <v>81</v>
      </c>
      <c r="AO95" s="36" t="s">
        <v>4101</v>
      </c>
      <c r="AP95" s="36" t="s">
        <v>844</v>
      </c>
      <c r="AQ95" t="s">
        <v>975</v>
      </c>
      <c r="AR95" t="s">
        <v>975</v>
      </c>
      <c r="AS95" t="s">
        <v>844</v>
      </c>
      <c r="BB95" t="s">
        <v>837</v>
      </c>
      <c r="BC95" t="s">
        <v>4101</v>
      </c>
      <c r="BJ95" t="s">
        <v>3815</v>
      </c>
      <c r="BK95" t="s">
        <v>3815</v>
      </c>
    </row>
    <row r="96" spans="12:63">
      <c r="L96" t="s">
        <v>3816</v>
      </c>
      <c r="M96" t="s">
        <v>3816</v>
      </c>
      <c r="N96" t="s">
        <v>3820</v>
      </c>
      <c r="O96" t="s">
        <v>3820</v>
      </c>
      <c r="P96" t="s">
        <v>3816</v>
      </c>
      <c r="Q96" t="s">
        <v>3819</v>
      </c>
      <c r="R96" t="s">
        <v>3817</v>
      </c>
      <c r="T96" t="s">
        <v>79</v>
      </c>
      <c r="AO96" s="37" t="s">
        <v>4102</v>
      </c>
      <c r="AP96" s="37" t="s">
        <v>866</v>
      </c>
      <c r="AQ96" t="s">
        <v>979</v>
      </c>
      <c r="AR96" t="s">
        <v>979</v>
      </c>
      <c r="AS96" t="s">
        <v>866</v>
      </c>
      <c r="BB96" t="s">
        <v>837</v>
      </c>
      <c r="BC96" t="s">
        <v>4102</v>
      </c>
      <c r="BJ96" t="s">
        <v>3816</v>
      </c>
      <c r="BK96" t="s">
        <v>3816</v>
      </c>
    </row>
    <row r="97" spans="12:63">
      <c r="L97" t="s">
        <v>3817</v>
      </c>
      <c r="M97" t="s">
        <v>3817</v>
      </c>
      <c r="N97" t="s">
        <v>3821</v>
      </c>
      <c r="O97" t="s">
        <v>3821</v>
      </c>
      <c r="P97" t="s">
        <v>3817</v>
      </c>
      <c r="Q97" t="s">
        <v>3820</v>
      </c>
      <c r="R97" t="s">
        <v>3818</v>
      </c>
      <c r="T97" t="s">
        <v>59</v>
      </c>
      <c r="AO97" s="36" t="s">
        <v>4103</v>
      </c>
      <c r="AP97" s="36" t="s">
        <v>888</v>
      </c>
      <c r="AQ97" t="s">
        <v>983</v>
      </c>
      <c r="AR97" t="s">
        <v>983</v>
      </c>
      <c r="AS97" t="s">
        <v>888</v>
      </c>
      <c r="BB97" t="s">
        <v>837</v>
      </c>
      <c r="BC97" t="s">
        <v>4103</v>
      </c>
      <c r="BJ97" t="s">
        <v>3817</v>
      </c>
      <c r="BK97" t="s">
        <v>3817</v>
      </c>
    </row>
    <row r="98" spans="12:63">
      <c r="L98" t="s">
        <v>3818</v>
      </c>
      <c r="M98" t="s">
        <v>3818</v>
      </c>
      <c r="N98" t="s">
        <v>3822</v>
      </c>
      <c r="O98" t="s">
        <v>3822</v>
      </c>
      <c r="P98" t="s">
        <v>3818</v>
      </c>
      <c r="Q98" t="s">
        <v>3821</v>
      </c>
      <c r="R98" t="s">
        <v>3819</v>
      </c>
      <c r="T98" t="s">
        <v>71</v>
      </c>
      <c r="AO98" s="37" t="s">
        <v>909</v>
      </c>
      <c r="AP98" s="37" t="s">
        <v>909</v>
      </c>
      <c r="AQ98" t="s">
        <v>986</v>
      </c>
      <c r="AR98" t="s">
        <v>986</v>
      </c>
      <c r="AS98" t="s">
        <v>909</v>
      </c>
      <c r="BB98" t="s">
        <v>837</v>
      </c>
      <c r="BC98" t="s">
        <v>909</v>
      </c>
      <c r="BJ98" t="s">
        <v>3818</v>
      </c>
      <c r="BK98" t="s">
        <v>3818</v>
      </c>
    </row>
    <row r="99" spans="12:63">
      <c r="L99" t="s">
        <v>3819</v>
      </c>
      <c r="M99" t="s">
        <v>3819</v>
      </c>
      <c r="N99" t="s">
        <v>3823</v>
      </c>
      <c r="O99" t="s">
        <v>3823</v>
      </c>
      <c r="P99" t="s">
        <v>3819</v>
      </c>
      <c r="Q99" t="s">
        <v>3822</v>
      </c>
      <c r="R99" t="s">
        <v>3820</v>
      </c>
      <c r="T99" t="s">
        <v>72</v>
      </c>
      <c r="AO99" s="36" t="s">
        <v>4104</v>
      </c>
      <c r="AP99" s="36" t="s">
        <v>926</v>
      </c>
      <c r="AQ99" t="s">
        <v>620</v>
      </c>
      <c r="AR99" t="s">
        <v>620</v>
      </c>
      <c r="AS99" t="s">
        <v>926</v>
      </c>
      <c r="BB99" t="s">
        <v>837</v>
      </c>
      <c r="BC99" t="s">
        <v>4104</v>
      </c>
      <c r="BJ99" t="s">
        <v>3819</v>
      </c>
      <c r="BK99" t="s">
        <v>3819</v>
      </c>
    </row>
    <row r="100" spans="12:63">
      <c r="L100" t="s">
        <v>3820</v>
      </c>
      <c r="M100" t="s">
        <v>3820</v>
      </c>
      <c r="N100" t="s">
        <v>3824</v>
      </c>
      <c r="O100" t="s">
        <v>3824</v>
      </c>
      <c r="P100" t="s">
        <v>3820</v>
      </c>
      <c r="Q100" t="s">
        <v>3823</v>
      </c>
      <c r="R100" t="s">
        <v>3821</v>
      </c>
      <c r="T100" t="s">
        <v>60</v>
      </c>
      <c r="AO100" s="37" t="s">
        <v>4105</v>
      </c>
      <c r="AP100" s="37" t="s">
        <v>940</v>
      </c>
      <c r="AQ100" t="s">
        <v>650</v>
      </c>
      <c r="AR100" t="s">
        <v>650</v>
      </c>
      <c r="AS100" t="s">
        <v>940</v>
      </c>
      <c r="BB100" t="s">
        <v>837</v>
      </c>
      <c r="BC100" t="s">
        <v>4105</v>
      </c>
      <c r="BJ100" t="s">
        <v>3820</v>
      </c>
      <c r="BK100" t="s">
        <v>3820</v>
      </c>
    </row>
    <row r="101" spans="12:63">
      <c r="L101" t="s">
        <v>3821</v>
      </c>
      <c r="M101" t="s">
        <v>3821</v>
      </c>
      <c r="N101" t="s">
        <v>3825</v>
      </c>
      <c r="O101" t="s">
        <v>3825</v>
      </c>
      <c r="P101" t="s">
        <v>3821</v>
      </c>
      <c r="Q101" t="s">
        <v>3824</v>
      </c>
      <c r="R101" t="s">
        <v>3822</v>
      </c>
      <c r="T101" t="s">
        <v>174</v>
      </c>
      <c r="AO101" s="36" t="s">
        <v>952</v>
      </c>
      <c r="AP101" s="36" t="s">
        <v>952</v>
      </c>
      <c r="AQ101" t="s">
        <v>678</v>
      </c>
      <c r="AR101" t="s">
        <v>678</v>
      </c>
      <c r="AS101" t="s">
        <v>952</v>
      </c>
      <c r="BB101" t="s">
        <v>837</v>
      </c>
      <c r="BC101" t="s">
        <v>952</v>
      </c>
      <c r="BJ101" t="s">
        <v>3821</v>
      </c>
      <c r="BK101" t="s">
        <v>3821</v>
      </c>
    </row>
    <row r="102" spans="12:63">
      <c r="L102" t="s">
        <v>3822</v>
      </c>
      <c r="M102" t="s">
        <v>3822</v>
      </c>
      <c r="N102" t="s">
        <v>3826</v>
      </c>
      <c r="O102" t="s">
        <v>3826</v>
      </c>
      <c r="P102" t="s">
        <v>3822</v>
      </c>
      <c r="Q102" t="s">
        <v>3825</v>
      </c>
      <c r="R102" t="s">
        <v>3823</v>
      </c>
      <c r="T102" t="s">
        <v>176</v>
      </c>
      <c r="AO102" s="37" t="s">
        <v>4106</v>
      </c>
      <c r="AP102" s="37" t="s">
        <v>961</v>
      </c>
      <c r="AQ102" t="s">
        <v>706</v>
      </c>
      <c r="AR102" t="s">
        <v>706</v>
      </c>
      <c r="AS102" t="s">
        <v>961</v>
      </c>
      <c r="BB102" t="s">
        <v>837</v>
      </c>
      <c r="BC102" t="s">
        <v>4106</v>
      </c>
      <c r="BJ102" t="s">
        <v>3822</v>
      </c>
      <c r="BK102" t="s">
        <v>3822</v>
      </c>
    </row>
    <row r="103" spans="12:63">
      <c r="L103" t="s">
        <v>3823</v>
      </c>
      <c r="M103" t="s">
        <v>3823</v>
      </c>
      <c r="N103" t="s">
        <v>3827</v>
      </c>
      <c r="O103" t="s">
        <v>3827</v>
      </c>
      <c r="P103" t="s">
        <v>3823</v>
      </c>
      <c r="Q103" t="s">
        <v>3826</v>
      </c>
      <c r="R103" t="s">
        <v>3824</v>
      </c>
      <c r="T103" t="s">
        <v>218</v>
      </c>
      <c r="AO103" s="36" t="s">
        <v>4107</v>
      </c>
      <c r="AP103" s="36" t="s">
        <v>969</v>
      </c>
      <c r="AQ103" t="s">
        <v>734</v>
      </c>
      <c r="AR103" t="s">
        <v>734</v>
      </c>
      <c r="AS103" t="s">
        <v>969</v>
      </c>
      <c r="BB103" t="s">
        <v>837</v>
      </c>
      <c r="BC103" t="s">
        <v>4107</v>
      </c>
      <c r="BJ103" t="s">
        <v>3823</v>
      </c>
      <c r="BK103" t="s">
        <v>3823</v>
      </c>
    </row>
    <row r="104" spans="12:63">
      <c r="L104" t="s">
        <v>3824</v>
      </c>
      <c r="M104" t="s">
        <v>3824</v>
      </c>
      <c r="N104" t="s">
        <v>3828</v>
      </c>
      <c r="O104" t="s">
        <v>3828</v>
      </c>
      <c r="P104" t="s">
        <v>3824</v>
      </c>
      <c r="Q104" t="s">
        <v>3827</v>
      </c>
      <c r="R104" t="s">
        <v>3825</v>
      </c>
      <c r="T104" t="s">
        <v>217</v>
      </c>
      <c r="AO104" s="37" t="s">
        <v>4108</v>
      </c>
      <c r="AP104" s="37" t="s">
        <v>976</v>
      </c>
      <c r="AQ104" t="s">
        <v>762</v>
      </c>
      <c r="AR104" t="s">
        <v>762</v>
      </c>
      <c r="AS104" t="s">
        <v>976</v>
      </c>
      <c r="BB104" t="s">
        <v>837</v>
      </c>
      <c r="BC104" t="s">
        <v>4108</v>
      </c>
      <c r="BJ104" t="s">
        <v>3824</v>
      </c>
      <c r="BK104" t="s">
        <v>3824</v>
      </c>
    </row>
    <row r="105" spans="12:63">
      <c r="L105" t="s">
        <v>3825</v>
      </c>
      <c r="M105" t="s">
        <v>3825</v>
      </c>
      <c r="N105" t="s">
        <v>3829</v>
      </c>
      <c r="O105" t="s">
        <v>3829</v>
      </c>
      <c r="P105" t="s">
        <v>3825</v>
      </c>
      <c r="Q105" t="s">
        <v>3828</v>
      </c>
      <c r="R105" t="s">
        <v>3826</v>
      </c>
      <c r="T105" t="s">
        <v>186</v>
      </c>
      <c r="AO105" s="36" t="s">
        <v>4109</v>
      </c>
      <c r="AP105" s="36" t="s">
        <v>980</v>
      </c>
      <c r="AQ105" t="s">
        <v>789</v>
      </c>
      <c r="AR105" t="s">
        <v>789</v>
      </c>
      <c r="AS105" t="s">
        <v>980</v>
      </c>
      <c r="BB105" t="s">
        <v>837</v>
      </c>
      <c r="BC105" t="s">
        <v>4109</v>
      </c>
      <c r="BJ105" t="s">
        <v>3825</v>
      </c>
      <c r="BK105" t="s">
        <v>3825</v>
      </c>
    </row>
    <row r="106" spans="12:63">
      <c r="L106" t="s">
        <v>3826</v>
      </c>
      <c r="M106" t="s">
        <v>3826</v>
      </c>
      <c r="N106" t="s">
        <v>3830</v>
      </c>
      <c r="O106" t="s">
        <v>3830</v>
      </c>
      <c r="P106" t="s">
        <v>3826</v>
      </c>
      <c r="Q106" t="s">
        <v>3829</v>
      </c>
      <c r="R106" t="s">
        <v>3827</v>
      </c>
      <c r="T106" t="s">
        <v>15</v>
      </c>
      <c r="AO106" s="36" t="s">
        <v>623</v>
      </c>
      <c r="AP106" s="36" t="s">
        <v>623</v>
      </c>
      <c r="AQ106" t="s">
        <v>816</v>
      </c>
      <c r="AR106" t="s">
        <v>816</v>
      </c>
      <c r="AS106" t="s">
        <v>623</v>
      </c>
      <c r="BB106" t="s">
        <v>861</v>
      </c>
      <c r="BC106" t="s">
        <v>623</v>
      </c>
      <c r="BJ106" t="s">
        <v>3826</v>
      </c>
      <c r="BK106" t="s">
        <v>3826</v>
      </c>
    </row>
    <row r="107" spans="12:63">
      <c r="L107" t="s">
        <v>3827</v>
      </c>
      <c r="M107" t="s">
        <v>3827</v>
      </c>
      <c r="N107" t="s">
        <v>3831</v>
      </c>
      <c r="O107" t="s">
        <v>3831</v>
      </c>
      <c r="P107" t="s">
        <v>3827</v>
      </c>
      <c r="Q107" t="s">
        <v>3830</v>
      </c>
      <c r="R107" t="s">
        <v>3828</v>
      </c>
      <c r="T107" t="s">
        <v>40</v>
      </c>
      <c r="AO107" s="37" t="s">
        <v>653</v>
      </c>
      <c r="AP107" s="37" t="s">
        <v>653</v>
      </c>
      <c r="AQ107" t="s">
        <v>842</v>
      </c>
      <c r="AR107" t="s">
        <v>842</v>
      </c>
      <c r="AS107" t="s">
        <v>653</v>
      </c>
      <c r="BB107" t="s">
        <v>861</v>
      </c>
      <c r="BC107" t="s">
        <v>653</v>
      </c>
      <c r="BJ107" t="s">
        <v>3827</v>
      </c>
      <c r="BK107" t="s">
        <v>3827</v>
      </c>
    </row>
    <row r="108" spans="12:63">
      <c r="L108" t="s">
        <v>3828</v>
      </c>
      <c r="M108" t="s">
        <v>3828</v>
      </c>
      <c r="N108" t="s">
        <v>3832</v>
      </c>
      <c r="O108" t="s">
        <v>3832</v>
      </c>
      <c r="P108" t="s">
        <v>3828</v>
      </c>
      <c r="Q108" t="s">
        <v>3831</v>
      </c>
      <c r="R108" t="s">
        <v>3829</v>
      </c>
      <c r="T108" t="s">
        <v>41</v>
      </c>
      <c r="AO108" s="36" t="s">
        <v>681</v>
      </c>
      <c r="AP108" s="36" t="s">
        <v>681</v>
      </c>
      <c r="AQ108" t="s">
        <v>865</v>
      </c>
      <c r="AR108" t="s">
        <v>865</v>
      </c>
      <c r="AS108" t="s">
        <v>681</v>
      </c>
      <c r="BB108" t="s">
        <v>861</v>
      </c>
      <c r="BC108" t="s">
        <v>681</v>
      </c>
      <c r="BJ108" t="s">
        <v>3828</v>
      </c>
      <c r="BK108" t="s">
        <v>3828</v>
      </c>
    </row>
    <row r="109" spans="12:63">
      <c r="L109" t="s">
        <v>3829</v>
      </c>
      <c r="M109" t="s">
        <v>3829</v>
      </c>
      <c r="N109" t="s">
        <v>3833</v>
      </c>
      <c r="O109" t="s">
        <v>3833</v>
      </c>
      <c r="P109" t="s">
        <v>3829</v>
      </c>
      <c r="Q109" t="s">
        <v>3832</v>
      </c>
      <c r="R109" t="s">
        <v>3830</v>
      </c>
      <c r="T109" t="s">
        <v>39</v>
      </c>
      <c r="AO109" s="37" t="s">
        <v>709</v>
      </c>
      <c r="AP109" s="37" t="s">
        <v>709</v>
      </c>
      <c r="AQ109" t="s">
        <v>887</v>
      </c>
      <c r="AR109" t="s">
        <v>887</v>
      </c>
      <c r="AS109" t="s">
        <v>709</v>
      </c>
      <c r="BB109" t="s">
        <v>861</v>
      </c>
      <c r="BC109" t="s">
        <v>709</v>
      </c>
      <c r="BJ109" t="s">
        <v>3829</v>
      </c>
      <c r="BK109" t="s">
        <v>3829</v>
      </c>
    </row>
    <row r="110" spans="12:63">
      <c r="L110" t="s">
        <v>3830</v>
      </c>
      <c r="M110" t="s">
        <v>3830</v>
      </c>
      <c r="N110" t="s">
        <v>3834</v>
      </c>
      <c r="O110" t="s">
        <v>3834</v>
      </c>
      <c r="P110" t="s">
        <v>3830</v>
      </c>
      <c r="Q110" t="s">
        <v>3833</v>
      </c>
      <c r="R110" t="s">
        <v>3831</v>
      </c>
      <c r="T110" t="s">
        <v>38</v>
      </c>
      <c r="AO110" s="36" t="s">
        <v>737</v>
      </c>
      <c r="AP110" s="36" t="s">
        <v>737</v>
      </c>
      <c r="AQ110" t="s">
        <v>908</v>
      </c>
      <c r="AR110" t="s">
        <v>908</v>
      </c>
      <c r="AS110" t="s">
        <v>737</v>
      </c>
      <c r="BB110" t="s">
        <v>861</v>
      </c>
      <c r="BC110" t="s">
        <v>737</v>
      </c>
      <c r="BJ110" t="s">
        <v>3830</v>
      </c>
      <c r="BK110" t="s">
        <v>3830</v>
      </c>
    </row>
    <row r="111" spans="12:63">
      <c r="L111" t="s">
        <v>3831</v>
      </c>
      <c r="M111" t="s">
        <v>3831</v>
      </c>
      <c r="N111" t="s">
        <v>3835</v>
      </c>
      <c r="O111" t="s">
        <v>3835</v>
      </c>
      <c r="P111" t="s">
        <v>3831</v>
      </c>
      <c r="Q111" t="s">
        <v>3834</v>
      </c>
      <c r="R111" t="s">
        <v>3832</v>
      </c>
      <c r="T111" t="s">
        <v>16</v>
      </c>
      <c r="AO111" s="37" t="s">
        <v>765</v>
      </c>
      <c r="AP111" s="37" t="s">
        <v>765</v>
      </c>
      <c r="AQ111" t="s">
        <v>925</v>
      </c>
      <c r="AR111" t="s">
        <v>925</v>
      </c>
      <c r="AS111" t="s">
        <v>765</v>
      </c>
      <c r="BB111" t="s">
        <v>861</v>
      </c>
      <c r="BC111" t="s">
        <v>765</v>
      </c>
      <c r="BJ111" t="s">
        <v>3831</v>
      </c>
      <c r="BK111" t="s">
        <v>3831</v>
      </c>
    </row>
    <row r="112" spans="12:63">
      <c r="L112" t="s">
        <v>3832</v>
      </c>
      <c r="M112" t="s">
        <v>3832</v>
      </c>
      <c r="N112" t="s">
        <v>3836</v>
      </c>
      <c r="O112" t="s">
        <v>3836</v>
      </c>
      <c r="P112" t="s">
        <v>3832</v>
      </c>
      <c r="Q112" t="s">
        <v>3835</v>
      </c>
      <c r="R112" t="s">
        <v>3833</v>
      </c>
      <c r="T112" t="s">
        <v>228</v>
      </c>
      <c r="AO112" s="36" t="s">
        <v>4110</v>
      </c>
      <c r="AP112" s="36" t="s">
        <v>792</v>
      </c>
      <c r="AQ112" t="s">
        <v>4643</v>
      </c>
      <c r="AR112" t="s">
        <v>876</v>
      </c>
      <c r="AS112" t="s">
        <v>792</v>
      </c>
      <c r="BB112" t="s">
        <v>861</v>
      </c>
      <c r="BC112" t="s">
        <v>4110</v>
      </c>
      <c r="BJ112" t="s">
        <v>3832</v>
      </c>
      <c r="BK112" t="s">
        <v>3832</v>
      </c>
    </row>
    <row r="113" spans="12:63">
      <c r="L113" t="s">
        <v>3833</v>
      </c>
      <c r="M113" t="s">
        <v>3833</v>
      </c>
      <c r="N113" t="s">
        <v>3837</v>
      </c>
      <c r="O113" t="s">
        <v>3837</v>
      </c>
      <c r="P113" t="s">
        <v>3833</v>
      </c>
      <c r="Q113" t="s">
        <v>3836</v>
      </c>
      <c r="R113" t="s">
        <v>3834</v>
      </c>
      <c r="T113" t="s">
        <v>36</v>
      </c>
      <c r="AO113" s="37" t="s">
        <v>819</v>
      </c>
      <c r="AP113" s="37" t="s">
        <v>819</v>
      </c>
      <c r="AQ113" t="s">
        <v>621</v>
      </c>
      <c r="AR113" t="s">
        <v>621</v>
      </c>
      <c r="AS113" t="s">
        <v>819</v>
      </c>
      <c r="BB113" t="s">
        <v>861</v>
      </c>
      <c r="BC113" t="s">
        <v>819</v>
      </c>
      <c r="BJ113" t="s">
        <v>3833</v>
      </c>
      <c r="BK113" t="s">
        <v>3833</v>
      </c>
    </row>
    <row r="114" spans="12:63">
      <c r="L114" t="s">
        <v>3834</v>
      </c>
      <c r="M114" t="s">
        <v>3834</v>
      </c>
      <c r="N114" t="s">
        <v>3838</v>
      </c>
      <c r="O114" t="s">
        <v>3838</v>
      </c>
      <c r="P114" t="s">
        <v>3834</v>
      </c>
      <c r="Q114" t="s">
        <v>3837</v>
      </c>
      <c r="R114" t="s">
        <v>3835</v>
      </c>
      <c r="T114" t="s">
        <v>37</v>
      </c>
      <c r="AO114" s="36" t="s">
        <v>845</v>
      </c>
      <c r="AP114" s="36" t="s">
        <v>845</v>
      </c>
      <c r="AQ114" t="s">
        <v>651</v>
      </c>
      <c r="AR114" t="s">
        <v>651</v>
      </c>
      <c r="AS114" t="s">
        <v>845</v>
      </c>
      <c r="BB114" t="s">
        <v>861</v>
      </c>
      <c r="BC114" t="s">
        <v>845</v>
      </c>
      <c r="BJ114" t="s">
        <v>3834</v>
      </c>
      <c r="BK114" t="s">
        <v>3834</v>
      </c>
    </row>
    <row r="115" spans="12:63">
      <c r="L115" t="s">
        <v>3835</v>
      </c>
      <c r="M115" t="s">
        <v>3835</v>
      </c>
      <c r="N115" t="s">
        <v>3839</v>
      </c>
      <c r="O115" t="s">
        <v>3839</v>
      </c>
      <c r="P115" t="s">
        <v>3835</v>
      </c>
      <c r="Q115" t="s">
        <v>3838</v>
      </c>
      <c r="R115" t="s">
        <v>3836</v>
      </c>
      <c r="T115" t="s">
        <v>110</v>
      </c>
      <c r="AO115" s="37" t="s">
        <v>867</v>
      </c>
      <c r="AP115" s="37" t="s">
        <v>867</v>
      </c>
      <c r="AQ115" t="s">
        <v>679</v>
      </c>
      <c r="AR115" t="s">
        <v>679</v>
      </c>
      <c r="AS115" t="s">
        <v>867</v>
      </c>
      <c r="BB115" t="s">
        <v>861</v>
      </c>
      <c r="BC115" t="s">
        <v>867</v>
      </c>
      <c r="BJ115" t="s">
        <v>3835</v>
      </c>
      <c r="BK115" t="s">
        <v>3835</v>
      </c>
    </row>
    <row r="116" spans="12:63">
      <c r="L116" t="s">
        <v>3836</v>
      </c>
      <c r="M116" t="s">
        <v>3836</v>
      </c>
      <c r="N116" t="s">
        <v>3840</v>
      </c>
      <c r="O116" t="s">
        <v>3840</v>
      </c>
      <c r="P116" t="s">
        <v>3836</v>
      </c>
      <c r="Q116" t="s">
        <v>3839</v>
      </c>
      <c r="R116" t="s">
        <v>3837</v>
      </c>
      <c r="T116" t="s">
        <v>109</v>
      </c>
      <c r="AO116" s="36" t="s">
        <v>889</v>
      </c>
      <c r="AP116" s="36" t="s">
        <v>889</v>
      </c>
      <c r="AQ116" t="s">
        <v>707</v>
      </c>
      <c r="AR116" t="s">
        <v>707</v>
      </c>
      <c r="AS116" t="s">
        <v>889</v>
      </c>
      <c r="BB116" t="s">
        <v>861</v>
      </c>
      <c r="BC116" t="s">
        <v>889</v>
      </c>
      <c r="BJ116" t="s">
        <v>3836</v>
      </c>
      <c r="BK116" t="s">
        <v>3836</v>
      </c>
    </row>
    <row r="117" spans="12:63">
      <c r="L117" t="s">
        <v>3837</v>
      </c>
      <c r="M117" t="s">
        <v>3837</v>
      </c>
      <c r="N117" t="s">
        <v>3841</v>
      </c>
      <c r="O117" t="s">
        <v>3841</v>
      </c>
      <c r="P117" t="s">
        <v>3837</v>
      </c>
      <c r="Q117" t="s">
        <v>3840</v>
      </c>
      <c r="R117" t="s">
        <v>3838</v>
      </c>
      <c r="T117" t="s">
        <v>244</v>
      </c>
      <c r="AO117" s="37" t="s">
        <v>910</v>
      </c>
      <c r="AP117" s="37" t="s">
        <v>910</v>
      </c>
      <c r="AQ117" t="s">
        <v>735</v>
      </c>
      <c r="AR117" t="s">
        <v>735</v>
      </c>
      <c r="AS117" t="s">
        <v>910</v>
      </c>
      <c r="BB117" t="s">
        <v>861</v>
      </c>
      <c r="BC117" t="s">
        <v>910</v>
      </c>
      <c r="BJ117" t="s">
        <v>3837</v>
      </c>
      <c r="BK117" t="s">
        <v>3837</v>
      </c>
    </row>
    <row r="118" spans="12:63">
      <c r="L118" t="s">
        <v>3838</v>
      </c>
      <c r="M118" t="s">
        <v>3838</v>
      </c>
      <c r="N118" t="s">
        <v>3842</v>
      </c>
      <c r="O118" t="s">
        <v>3842</v>
      </c>
      <c r="P118" t="s">
        <v>3838</v>
      </c>
      <c r="Q118" t="s">
        <v>3841</v>
      </c>
      <c r="R118" t="s">
        <v>3839</v>
      </c>
      <c r="T118" t="s">
        <v>61</v>
      </c>
      <c r="AO118" s="36" t="s">
        <v>624</v>
      </c>
      <c r="AP118" s="36" t="s">
        <v>624</v>
      </c>
      <c r="AQ118" t="s">
        <v>763</v>
      </c>
      <c r="AR118" t="s">
        <v>763</v>
      </c>
      <c r="AS118" t="s">
        <v>624</v>
      </c>
      <c r="BB118" t="s">
        <v>904</v>
      </c>
      <c r="BC118" t="s">
        <v>4111</v>
      </c>
      <c r="BJ118" t="s">
        <v>3838</v>
      </c>
      <c r="BK118" t="s">
        <v>3838</v>
      </c>
    </row>
    <row r="119" spans="12:63">
      <c r="L119" t="s">
        <v>3839</v>
      </c>
      <c r="M119" t="s">
        <v>3839</v>
      </c>
      <c r="N119" t="s">
        <v>3843</v>
      </c>
      <c r="O119" t="s">
        <v>3843</v>
      </c>
      <c r="P119" t="s">
        <v>3839</v>
      </c>
      <c r="Q119" t="s">
        <v>3842</v>
      </c>
      <c r="R119" t="s">
        <v>3840</v>
      </c>
      <c r="T119" t="s">
        <v>89</v>
      </c>
      <c r="AO119" s="37" t="s">
        <v>654</v>
      </c>
      <c r="AP119" s="37" t="s">
        <v>654</v>
      </c>
      <c r="AQ119" t="s">
        <v>790</v>
      </c>
      <c r="AR119" t="s">
        <v>790</v>
      </c>
      <c r="AS119" t="s">
        <v>654</v>
      </c>
      <c r="BB119" t="s">
        <v>904</v>
      </c>
      <c r="BC119" t="s">
        <v>655</v>
      </c>
      <c r="BJ119" t="s">
        <v>3839</v>
      </c>
      <c r="BK119" t="s">
        <v>3839</v>
      </c>
    </row>
    <row r="120" spans="12:63">
      <c r="L120" t="s">
        <v>3840</v>
      </c>
      <c r="M120" t="s">
        <v>3840</v>
      </c>
      <c r="N120" t="s">
        <v>3844</v>
      </c>
      <c r="O120" t="s">
        <v>3844</v>
      </c>
      <c r="P120" t="s">
        <v>3840</v>
      </c>
      <c r="Q120" t="s">
        <v>3843</v>
      </c>
      <c r="R120" t="s">
        <v>3841</v>
      </c>
      <c r="T120" t="s">
        <v>77</v>
      </c>
      <c r="AO120" s="36" t="s">
        <v>682</v>
      </c>
      <c r="AP120" s="36" t="s">
        <v>682</v>
      </c>
      <c r="AQ120" t="s">
        <v>817</v>
      </c>
      <c r="AR120" t="s">
        <v>817</v>
      </c>
      <c r="AS120" t="s">
        <v>682</v>
      </c>
      <c r="BB120" t="s">
        <v>904</v>
      </c>
      <c r="BC120" t="s">
        <v>683</v>
      </c>
      <c r="BJ120" t="s">
        <v>3840</v>
      </c>
      <c r="BK120" t="s">
        <v>3840</v>
      </c>
    </row>
    <row r="121" spans="12:63">
      <c r="L121" t="s">
        <v>3841</v>
      </c>
      <c r="M121" t="s">
        <v>3841</v>
      </c>
      <c r="N121" t="s">
        <v>3845</v>
      </c>
      <c r="O121" t="s">
        <v>3845</v>
      </c>
      <c r="P121" t="s">
        <v>3841</v>
      </c>
      <c r="Q121" t="s">
        <v>3844</v>
      </c>
      <c r="R121" t="s">
        <v>3842</v>
      </c>
      <c r="T121" t="s">
        <v>146</v>
      </c>
      <c r="AO121" s="37" t="s">
        <v>710</v>
      </c>
      <c r="AP121" s="37" t="s">
        <v>710</v>
      </c>
      <c r="AQ121" t="s">
        <v>843</v>
      </c>
      <c r="AR121" t="s">
        <v>843</v>
      </c>
      <c r="AS121" t="s">
        <v>710</v>
      </c>
      <c r="BB121" t="s">
        <v>904</v>
      </c>
      <c r="BC121" t="s">
        <v>711</v>
      </c>
      <c r="BJ121" t="s">
        <v>3841</v>
      </c>
      <c r="BK121" t="s">
        <v>3841</v>
      </c>
    </row>
    <row r="122" spans="12:63">
      <c r="L122" t="s">
        <v>3842</v>
      </c>
      <c r="M122" t="s">
        <v>3842</v>
      </c>
      <c r="N122" t="s">
        <v>3846</v>
      </c>
      <c r="O122" t="s">
        <v>3846</v>
      </c>
      <c r="P122" t="s">
        <v>3842</v>
      </c>
      <c r="Q122" t="s">
        <v>3845</v>
      </c>
      <c r="R122" t="s">
        <v>3843</v>
      </c>
      <c r="T122" t="s">
        <v>137</v>
      </c>
      <c r="AO122" s="36" t="s">
        <v>738</v>
      </c>
      <c r="AP122" s="36" t="s">
        <v>738</v>
      </c>
      <c r="AQ122" t="s">
        <v>4094</v>
      </c>
      <c r="AR122" t="s">
        <v>622</v>
      </c>
      <c r="AS122" t="s">
        <v>738</v>
      </c>
      <c r="BB122" t="s">
        <v>904</v>
      </c>
      <c r="BC122" t="s">
        <v>739</v>
      </c>
      <c r="BJ122" t="s">
        <v>3842</v>
      </c>
      <c r="BK122" t="s">
        <v>3842</v>
      </c>
    </row>
    <row r="123" spans="12:63">
      <c r="L123" t="s">
        <v>3843</v>
      </c>
      <c r="M123" t="s">
        <v>3843</v>
      </c>
      <c r="N123" t="s">
        <v>3847</v>
      </c>
      <c r="O123" t="s">
        <v>3847</v>
      </c>
      <c r="P123" t="s">
        <v>3843</v>
      </c>
      <c r="Q123" t="s">
        <v>3846</v>
      </c>
      <c r="R123" t="s">
        <v>3844</v>
      </c>
      <c r="T123" t="s">
        <v>82</v>
      </c>
      <c r="AO123" s="37" t="s">
        <v>766</v>
      </c>
      <c r="AP123" s="37" t="s">
        <v>766</v>
      </c>
      <c r="AQ123" t="s">
        <v>4095</v>
      </c>
      <c r="AR123" t="s">
        <v>652</v>
      </c>
      <c r="AS123" t="s">
        <v>766</v>
      </c>
      <c r="BB123" t="s">
        <v>904</v>
      </c>
      <c r="BC123" t="s">
        <v>767</v>
      </c>
      <c r="BJ123" t="s">
        <v>3843</v>
      </c>
      <c r="BK123" t="s">
        <v>3843</v>
      </c>
    </row>
    <row r="124" spans="12:63">
      <c r="L124" t="s">
        <v>3844</v>
      </c>
      <c r="M124" t="s">
        <v>3844</v>
      </c>
      <c r="N124" t="s">
        <v>3848</v>
      </c>
      <c r="O124" t="s">
        <v>3848</v>
      </c>
      <c r="P124" t="s">
        <v>3844</v>
      </c>
      <c r="Q124" t="s">
        <v>3847</v>
      </c>
      <c r="R124" t="s">
        <v>3845</v>
      </c>
      <c r="T124" t="s">
        <v>78</v>
      </c>
      <c r="AO124" s="36" t="s">
        <v>793</v>
      </c>
      <c r="AP124" s="36" t="s">
        <v>793</v>
      </c>
      <c r="AQ124" t="s">
        <v>4096</v>
      </c>
      <c r="AR124" t="s">
        <v>680</v>
      </c>
      <c r="AS124" t="s">
        <v>793</v>
      </c>
      <c r="BB124" t="s">
        <v>904</v>
      </c>
      <c r="BC124" t="s">
        <v>794</v>
      </c>
      <c r="BJ124" t="s">
        <v>3844</v>
      </c>
      <c r="BK124" t="s">
        <v>3844</v>
      </c>
    </row>
    <row r="125" spans="12:63">
      <c r="L125" t="s">
        <v>3845</v>
      </c>
      <c r="M125" t="s">
        <v>3845</v>
      </c>
      <c r="N125" t="s">
        <v>3849</v>
      </c>
      <c r="O125" t="s">
        <v>3849</v>
      </c>
      <c r="P125" t="s">
        <v>3845</v>
      </c>
      <c r="Q125" t="s">
        <v>3848</v>
      </c>
      <c r="R125" t="s">
        <v>3846</v>
      </c>
      <c r="T125" t="s">
        <v>245</v>
      </c>
      <c r="AO125" s="37" t="s">
        <v>820</v>
      </c>
      <c r="AP125" s="37" t="s">
        <v>820</v>
      </c>
      <c r="AQ125" t="s">
        <v>4097</v>
      </c>
      <c r="AR125" t="s">
        <v>708</v>
      </c>
      <c r="AS125" t="s">
        <v>820</v>
      </c>
      <c r="BB125" t="s">
        <v>904</v>
      </c>
      <c r="BC125" t="s">
        <v>821</v>
      </c>
      <c r="BJ125" t="s">
        <v>3845</v>
      </c>
      <c r="BK125" t="s">
        <v>3845</v>
      </c>
    </row>
    <row r="126" spans="12:63">
      <c r="L126" t="s">
        <v>3846</v>
      </c>
      <c r="M126" t="s">
        <v>3846</v>
      </c>
      <c r="N126" t="s">
        <v>3850</v>
      </c>
      <c r="O126" t="s">
        <v>3850</v>
      </c>
      <c r="P126" t="s">
        <v>3846</v>
      </c>
      <c r="Q126" t="s">
        <v>3849</v>
      </c>
      <c r="R126" t="s">
        <v>3847</v>
      </c>
      <c r="T126" t="s">
        <v>246</v>
      </c>
      <c r="AO126" s="36" t="s">
        <v>846</v>
      </c>
      <c r="AP126" s="36" t="s">
        <v>846</v>
      </c>
      <c r="AQ126" t="s">
        <v>4098</v>
      </c>
      <c r="AR126" t="s">
        <v>736</v>
      </c>
      <c r="AS126" t="s">
        <v>846</v>
      </c>
      <c r="BB126" t="s">
        <v>904</v>
      </c>
      <c r="BC126" t="s">
        <v>847</v>
      </c>
      <c r="BJ126" t="s">
        <v>3846</v>
      </c>
      <c r="BK126" t="s">
        <v>3846</v>
      </c>
    </row>
    <row r="127" spans="12:63">
      <c r="L127" t="s">
        <v>3847</v>
      </c>
      <c r="M127" t="s">
        <v>3847</v>
      </c>
      <c r="N127" t="s">
        <v>3851</v>
      </c>
      <c r="O127" t="s">
        <v>3851</v>
      </c>
      <c r="P127" t="s">
        <v>3847</v>
      </c>
      <c r="Q127" t="s">
        <v>3850</v>
      </c>
      <c r="R127" t="s">
        <v>3848</v>
      </c>
      <c r="T127" t="s">
        <v>255</v>
      </c>
      <c r="AO127" s="37" t="s">
        <v>868</v>
      </c>
      <c r="AP127" s="37" t="s">
        <v>868</v>
      </c>
      <c r="AQ127" t="s">
        <v>4099</v>
      </c>
      <c r="AR127" t="s">
        <v>764</v>
      </c>
      <c r="AS127" t="s">
        <v>868</v>
      </c>
      <c r="BB127" t="s">
        <v>904</v>
      </c>
      <c r="BC127" t="s">
        <v>869</v>
      </c>
      <c r="BJ127" t="s">
        <v>3847</v>
      </c>
      <c r="BK127" t="s">
        <v>3847</v>
      </c>
    </row>
    <row r="128" spans="12:63">
      <c r="L128" t="s">
        <v>3848</v>
      </c>
      <c r="M128" t="s">
        <v>3848</v>
      </c>
      <c r="N128" t="s">
        <v>3852</v>
      </c>
      <c r="O128" t="s">
        <v>3852</v>
      </c>
      <c r="P128" t="s">
        <v>3848</v>
      </c>
      <c r="Q128" t="s">
        <v>3851</v>
      </c>
      <c r="R128" t="s">
        <v>3849</v>
      </c>
      <c r="T128" t="s">
        <v>254</v>
      </c>
      <c r="AO128" s="36" t="s">
        <v>890</v>
      </c>
      <c r="AP128" s="36" t="s">
        <v>890</v>
      </c>
      <c r="AQ128" t="s">
        <v>4100</v>
      </c>
      <c r="AR128" t="s">
        <v>791</v>
      </c>
      <c r="AS128" t="s">
        <v>890</v>
      </c>
      <c r="BB128" t="s">
        <v>904</v>
      </c>
      <c r="BC128" t="s">
        <v>891</v>
      </c>
      <c r="BJ128" t="s">
        <v>3848</v>
      </c>
      <c r="BK128" t="s">
        <v>3848</v>
      </c>
    </row>
    <row r="129" spans="12:63">
      <c r="L129" t="s">
        <v>3849</v>
      </c>
      <c r="M129" t="s">
        <v>3849</v>
      </c>
      <c r="N129" t="s">
        <v>3853</v>
      </c>
      <c r="O129" t="s">
        <v>3853</v>
      </c>
      <c r="P129" t="s">
        <v>3849</v>
      </c>
      <c r="Q129" t="s">
        <v>3852</v>
      </c>
      <c r="R129" t="s">
        <v>3850</v>
      </c>
      <c r="T129" t="s">
        <v>250</v>
      </c>
      <c r="AO129" s="37" t="s">
        <v>911</v>
      </c>
      <c r="AP129" s="37" t="s">
        <v>911</v>
      </c>
      <c r="AQ129" t="s">
        <v>818</v>
      </c>
      <c r="AR129" t="s">
        <v>818</v>
      </c>
      <c r="AS129" t="s">
        <v>911</v>
      </c>
      <c r="BB129" t="s">
        <v>904</v>
      </c>
      <c r="BC129" t="s">
        <v>912</v>
      </c>
      <c r="BJ129" t="s">
        <v>3849</v>
      </c>
      <c r="BK129" t="s">
        <v>3849</v>
      </c>
    </row>
    <row r="130" spans="12:63">
      <c r="L130" t="s">
        <v>3850</v>
      </c>
      <c r="M130" t="s">
        <v>3850</v>
      </c>
      <c r="N130" t="s">
        <v>3854</v>
      </c>
      <c r="O130" t="s">
        <v>3854</v>
      </c>
      <c r="P130" t="s">
        <v>3850</v>
      </c>
      <c r="Q130" t="s">
        <v>3853</v>
      </c>
      <c r="R130" t="s">
        <v>3851</v>
      </c>
      <c r="T130" t="s">
        <v>248</v>
      </c>
      <c r="AO130" s="36" t="s">
        <v>927</v>
      </c>
      <c r="AP130" s="36" t="s">
        <v>927</v>
      </c>
      <c r="AQ130" t="s">
        <v>4101</v>
      </c>
      <c r="AR130" t="s">
        <v>844</v>
      </c>
      <c r="AS130" t="s">
        <v>927</v>
      </c>
      <c r="BB130" t="s">
        <v>904</v>
      </c>
      <c r="BC130" t="s">
        <v>873</v>
      </c>
      <c r="BJ130" t="s">
        <v>3850</v>
      </c>
      <c r="BK130" t="s">
        <v>3850</v>
      </c>
    </row>
    <row r="131" spans="12:63">
      <c r="L131" t="s">
        <v>3851</v>
      </c>
      <c r="M131" t="s">
        <v>3851</v>
      </c>
      <c r="N131" t="s">
        <v>3855</v>
      </c>
      <c r="O131" t="s">
        <v>3855</v>
      </c>
      <c r="P131" t="s">
        <v>3851</v>
      </c>
      <c r="Q131" t="s">
        <v>3854</v>
      </c>
      <c r="R131" t="s">
        <v>3852</v>
      </c>
      <c r="T131" t="s">
        <v>249</v>
      </c>
      <c r="AO131" s="37" t="s">
        <v>941</v>
      </c>
      <c r="AP131" s="37" t="s">
        <v>941</v>
      </c>
      <c r="AQ131" t="s">
        <v>4102</v>
      </c>
      <c r="AR131" t="s">
        <v>866</v>
      </c>
      <c r="AS131" t="s">
        <v>941</v>
      </c>
      <c r="BB131" t="s">
        <v>883</v>
      </c>
      <c r="BC131" t="s">
        <v>624</v>
      </c>
      <c r="BJ131" t="s">
        <v>3851</v>
      </c>
      <c r="BK131" t="s">
        <v>3851</v>
      </c>
    </row>
    <row r="132" spans="12:63">
      <c r="L132" t="s">
        <v>3852</v>
      </c>
      <c r="M132" t="s">
        <v>3852</v>
      </c>
      <c r="N132" t="s">
        <v>3856</v>
      </c>
      <c r="O132" t="s">
        <v>3856</v>
      </c>
      <c r="P132" t="s">
        <v>3852</v>
      </c>
      <c r="Q132" t="s">
        <v>3855</v>
      </c>
      <c r="R132" t="s">
        <v>3853</v>
      </c>
      <c r="T132" t="s">
        <v>247</v>
      </c>
      <c r="AO132" s="36" t="s">
        <v>953</v>
      </c>
      <c r="AP132" s="36" t="s">
        <v>953</v>
      </c>
      <c r="AQ132" t="s">
        <v>4103</v>
      </c>
      <c r="AR132" t="s">
        <v>888</v>
      </c>
      <c r="AS132" t="s">
        <v>953</v>
      </c>
      <c r="BB132" t="s">
        <v>883</v>
      </c>
      <c r="BC132" t="s">
        <v>654</v>
      </c>
      <c r="BJ132" t="s">
        <v>3852</v>
      </c>
      <c r="BK132" t="s">
        <v>3852</v>
      </c>
    </row>
    <row r="133" spans="12:63">
      <c r="L133" t="s">
        <v>3853</v>
      </c>
      <c r="M133" t="s">
        <v>3853</v>
      </c>
      <c r="N133" t="s">
        <v>3857</v>
      </c>
      <c r="O133" t="s">
        <v>3857</v>
      </c>
      <c r="P133" t="s">
        <v>3853</v>
      </c>
      <c r="Q133" t="s">
        <v>3856</v>
      </c>
      <c r="R133" t="s">
        <v>3854</v>
      </c>
      <c r="T133" t="s">
        <v>252</v>
      </c>
      <c r="AO133" s="37" t="s">
        <v>962</v>
      </c>
      <c r="AP133" s="37" t="s">
        <v>962</v>
      </c>
      <c r="AQ133" t="s">
        <v>909</v>
      </c>
      <c r="AR133" t="s">
        <v>909</v>
      </c>
      <c r="AS133" t="s">
        <v>962</v>
      </c>
      <c r="BB133" t="s">
        <v>883</v>
      </c>
      <c r="BC133" t="s">
        <v>682</v>
      </c>
      <c r="BJ133" t="s">
        <v>3853</v>
      </c>
      <c r="BK133" t="s">
        <v>3853</v>
      </c>
    </row>
    <row r="134" spans="12:63">
      <c r="L134" t="s">
        <v>3854</v>
      </c>
      <c r="M134" t="s">
        <v>3854</v>
      </c>
      <c r="N134" t="s">
        <v>3858</v>
      </c>
      <c r="O134" t="s">
        <v>3858</v>
      </c>
      <c r="P134" t="s">
        <v>3854</v>
      </c>
      <c r="Q134" t="s">
        <v>3857</v>
      </c>
      <c r="R134" t="s">
        <v>3855</v>
      </c>
      <c r="T134" t="s">
        <v>220</v>
      </c>
      <c r="AO134" s="36" t="s">
        <v>970</v>
      </c>
      <c r="AP134" s="36" t="s">
        <v>970</v>
      </c>
      <c r="AQ134" t="s">
        <v>4104</v>
      </c>
      <c r="AR134" t="s">
        <v>926</v>
      </c>
      <c r="AS134" t="s">
        <v>970</v>
      </c>
      <c r="BB134" t="s">
        <v>883</v>
      </c>
      <c r="BC134" t="s">
        <v>710</v>
      </c>
      <c r="BJ134" t="s">
        <v>3854</v>
      </c>
      <c r="BK134" t="s">
        <v>3854</v>
      </c>
    </row>
    <row r="135" spans="12:63">
      <c r="L135" t="s">
        <v>3855</v>
      </c>
      <c r="M135" t="s">
        <v>3855</v>
      </c>
      <c r="N135" t="s">
        <v>3859</v>
      </c>
      <c r="O135" t="s">
        <v>3859</v>
      </c>
      <c r="P135" t="s">
        <v>3855</v>
      </c>
      <c r="Q135" t="s">
        <v>3858</v>
      </c>
      <c r="R135" t="s">
        <v>3856</v>
      </c>
      <c r="T135" t="s">
        <v>221</v>
      </c>
      <c r="AO135" s="36" t="s">
        <v>4111</v>
      </c>
      <c r="AP135" s="36" t="s">
        <v>625</v>
      </c>
      <c r="AQ135" t="s">
        <v>4105</v>
      </c>
      <c r="AR135" t="s">
        <v>940</v>
      </c>
      <c r="AS135" t="s">
        <v>625</v>
      </c>
      <c r="BB135" t="s">
        <v>883</v>
      </c>
      <c r="BC135" t="s">
        <v>738</v>
      </c>
      <c r="BJ135" t="s">
        <v>3855</v>
      </c>
      <c r="BK135" t="s">
        <v>3855</v>
      </c>
    </row>
    <row r="136" spans="12:63">
      <c r="L136" t="s">
        <v>3856</v>
      </c>
      <c r="M136" t="s">
        <v>3856</v>
      </c>
      <c r="N136" t="s">
        <v>3860</v>
      </c>
      <c r="O136" t="s">
        <v>3860</v>
      </c>
      <c r="P136" t="s">
        <v>3856</v>
      </c>
      <c r="Q136" t="s">
        <v>3859</v>
      </c>
      <c r="R136" t="s">
        <v>3857</v>
      </c>
      <c r="T136" t="s">
        <v>266</v>
      </c>
      <c r="AO136" s="37" t="s">
        <v>655</v>
      </c>
      <c r="AP136" s="37" t="s">
        <v>655</v>
      </c>
      <c r="AQ136" t="s">
        <v>952</v>
      </c>
      <c r="AR136" t="s">
        <v>952</v>
      </c>
      <c r="AS136" t="s">
        <v>655</v>
      </c>
      <c r="BB136" t="s">
        <v>883</v>
      </c>
      <c r="BC136" t="s">
        <v>766</v>
      </c>
      <c r="BJ136" t="s">
        <v>3856</v>
      </c>
      <c r="BK136" t="s">
        <v>3856</v>
      </c>
    </row>
    <row r="137" spans="12:63">
      <c r="L137" t="s">
        <v>3857</v>
      </c>
      <c r="M137" t="s">
        <v>3857</v>
      </c>
      <c r="N137" t="s">
        <v>3861</v>
      </c>
      <c r="O137" t="s">
        <v>3861</v>
      </c>
      <c r="P137" t="s">
        <v>3857</v>
      </c>
      <c r="Q137" t="s">
        <v>3860</v>
      </c>
      <c r="R137" t="s">
        <v>3858</v>
      </c>
      <c r="T137" t="s">
        <v>223</v>
      </c>
      <c r="AO137" s="36" t="s">
        <v>683</v>
      </c>
      <c r="AP137" s="36" t="s">
        <v>683</v>
      </c>
      <c r="AQ137" t="s">
        <v>4106</v>
      </c>
      <c r="AR137" t="s">
        <v>961</v>
      </c>
      <c r="AS137" t="s">
        <v>683</v>
      </c>
      <c r="BB137" t="s">
        <v>883</v>
      </c>
      <c r="BC137" t="s">
        <v>793</v>
      </c>
      <c r="BJ137" t="s">
        <v>3857</v>
      </c>
      <c r="BK137" t="s">
        <v>3857</v>
      </c>
    </row>
    <row r="138" spans="12:63">
      <c r="L138" t="s">
        <v>3858</v>
      </c>
      <c r="M138" t="s">
        <v>3858</v>
      </c>
      <c r="N138" t="s">
        <v>3862</v>
      </c>
      <c r="O138" t="s">
        <v>3862</v>
      </c>
      <c r="P138" t="s">
        <v>3858</v>
      </c>
      <c r="Q138" t="s">
        <v>3861</v>
      </c>
      <c r="R138" t="s">
        <v>3859</v>
      </c>
      <c r="T138" t="s">
        <v>227</v>
      </c>
      <c r="AO138" s="37" t="s">
        <v>711</v>
      </c>
      <c r="AP138" s="37" t="s">
        <v>711</v>
      </c>
      <c r="AQ138" t="s">
        <v>4107</v>
      </c>
      <c r="AR138" t="s">
        <v>969</v>
      </c>
      <c r="AS138" t="s">
        <v>711</v>
      </c>
      <c r="BB138" t="s">
        <v>883</v>
      </c>
      <c r="BC138" t="s">
        <v>820</v>
      </c>
      <c r="BJ138" t="s">
        <v>3858</v>
      </c>
      <c r="BK138" t="s">
        <v>3858</v>
      </c>
    </row>
    <row r="139" spans="12:63">
      <c r="L139" t="s">
        <v>3859</v>
      </c>
      <c r="M139" t="s">
        <v>3859</v>
      </c>
      <c r="N139" t="s">
        <v>3863</v>
      </c>
      <c r="O139" t="s">
        <v>3863</v>
      </c>
      <c r="P139" t="s">
        <v>3859</v>
      </c>
      <c r="Q139" t="s">
        <v>3862</v>
      </c>
      <c r="R139" t="s">
        <v>3860</v>
      </c>
      <c r="T139" t="s">
        <v>238</v>
      </c>
      <c r="AO139" s="36" t="s">
        <v>739</v>
      </c>
      <c r="AP139" s="36" t="s">
        <v>739</v>
      </c>
      <c r="AQ139" t="s">
        <v>4108</v>
      </c>
      <c r="AR139" t="s">
        <v>976</v>
      </c>
      <c r="AS139" t="s">
        <v>739</v>
      </c>
      <c r="BB139" t="s">
        <v>883</v>
      </c>
      <c r="BC139" t="s">
        <v>846</v>
      </c>
      <c r="BJ139" t="s">
        <v>3859</v>
      </c>
      <c r="BK139" t="s">
        <v>3859</v>
      </c>
    </row>
    <row r="140" spans="12:63">
      <c r="L140" t="s">
        <v>3860</v>
      </c>
      <c r="M140" t="s">
        <v>3860</v>
      </c>
      <c r="N140" t="s">
        <v>3864</v>
      </c>
      <c r="O140" t="s">
        <v>3864</v>
      </c>
      <c r="P140" t="s">
        <v>3860</v>
      </c>
      <c r="Q140" t="s">
        <v>3863</v>
      </c>
      <c r="R140" t="s">
        <v>3861</v>
      </c>
      <c r="T140" t="s">
        <v>224</v>
      </c>
      <c r="AO140" s="37" t="s">
        <v>767</v>
      </c>
      <c r="AP140" s="37" t="s">
        <v>767</v>
      </c>
      <c r="AQ140" t="s">
        <v>4109</v>
      </c>
      <c r="AR140" t="s">
        <v>980</v>
      </c>
      <c r="AS140" t="s">
        <v>767</v>
      </c>
      <c r="BB140" t="s">
        <v>883</v>
      </c>
      <c r="BC140" t="s">
        <v>868</v>
      </c>
      <c r="BJ140" t="s">
        <v>3860</v>
      </c>
      <c r="BK140" t="s">
        <v>3860</v>
      </c>
    </row>
    <row r="141" spans="12:63">
      <c r="L141" t="s">
        <v>3861</v>
      </c>
      <c r="M141" t="s">
        <v>3861</v>
      </c>
      <c r="N141" t="s">
        <v>3865</v>
      </c>
      <c r="O141" t="s">
        <v>3865</v>
      </c>
      <c r="P141" t="s">
        <v>3861</v>
      </c>
      <c r="Q141" t="s">
        <v>3864</v>
      </c>
      <c r="R141" t="s">
        <v>3862</v>
      </c>
      <c r="T141" t="s">
        <v>225</v>
      </c>
      <c r="AO141" s="36" t="s">
        <v>794</v>
      </c>
      <c r="AP141" s="36" t="s">
        <v>794</v>
      </c>
      <c r="AQ141" t="s">
        <v>623</v>
      </c>
      <c r="AR141" t="s">
        <v>623</v>
      </c>
      <c r="AS141" t="s">
        <v>794</v>
      </c>
      <c r="BB141" t="s">
        <v>883</v>
      </c>
      <c r="BC141" t="s">
        <v>890</v>
      </c>
      <c r="BJ141" t="s">
        <v>3861</v>
      </c>
      <c r="BK141" t="s">
        <v>3861</v>
      </c>
    </row>
    <row r="142" spans="12:63">
      <c r="L142" t="s">
        <v>3862</v>
      </c>
      <c r="M142" t="s">
        <v>3862</v>
      </c>
      <c r="N142" t="s">
        <v>3866</v>
      </c>
      <c r="O142" t="s">
        <v>3866</v>
      </c>
      <c r="P142" t="s">
        <v>3862</v>
      </c>
      <c r="Q142" t="s">
        <v>3865</v>
      </c>
      <c r="R142" t="s">
        <v>3863</v>
      </c>
      <c r="T142" t="s">
        <v>219</v>
      </c>
      <c r="AO142" s="37" t="s">
        <v>821</v>
      </c>
      <c r="AP142" s="37" t="s">
        <v>821</v>
      </c>
      <c r="AQ142" t="s">
        <v>653</v>
      </c>
      <c r="AR142" t="s">
        <v>653</v>
      </c>
      <c r="AS142" t="s">
        <v>821</v>
      </c>
      <c r="BB142" t="s">
        <v>883</v>
      </c>
      <c r="BC142" t="s">
        <v>911</v>
      </c>
      <c r="BJ142" t="s">
        <v>3862</v>
      </c>
      <c r="BK142" t="s">
        <v>3862</v>
      </c>
    </row>
    <row r="143" spans="12:63">
      <c r="L143" t="s">
        <v>3863</v>
      </c>
      <c r="M143" t="s">
        <v>3863</v>
      </c>
      <c r="N143" t="s">
        <v>3867</v>
      </c>
      <c r="O143" t="s">
        <v>3867</v>
      </c>
      <c r="P143" t="s">
        <v>3863</v>
      </c>
      <c r="Q143" t="s">
        <v>3866</v>
      </c>
      <c r="R143" t="s">
        <v>3864</v>
      </c>
      <c r="T143" t="s">
        <v>226</v>
      </c>
      <c r="AO143" s="36" t="s">
        <v>847</v>
      </c>
      <c r="AP143" s="36" t="s">
        <v>847</v>
      </c>
      <c r="AQ143" t="s">
        <v>681</v>
      </c>
      <c r="AR143" t="s">
        <v>681</v>
      </c>
      <c r="AS143" t="s">
        <v>847</v>
      </c>
      <c r="BB143" t="s">
        <v>883</v>
      </c>
      <c r="BC143" t="s">
        <v>927</v>
      </c>
      <c r="BJ143" t="s">
        <v>3863</v>
      </c>
      <c r="BK143" t="s">
        <v>3863</v>
      </c>
    </row>
    <row r="144" spans="12:63">
      <c r="L144" t="s">
        <v>3864</v>
      </c>
      <c r="M144" t="s">
        <v>3864</v>
      </c>
      <c r="N144" t="s">
        <v>3868</v>
      </c>
      <c r="O144" t="s">
        <v>3868</v>
      </c>
      <c r="P144" t="s">
        <v>3864</v>
      </c>
      <c r="Q144" t="s">
        <v>3867</v>
      </c>
      <c r="R144" t="s">
        <v>3865</v>
      </c>
      <c r="T144" t="s">
        <v>235</v>
      </c>
      <c r="AO144" s="37" t="s">
        <v>869</v>
      </c>
      <c r="AP144" s="37" t="s">
        <v>869</v>
      </c>
      <c r="AQ144" t="s">
        <v>709</v>
      </c>
      <c r="AR144" t="s">
        <v>709</v>
      </c>
      <c r="AS144" t="s">
        <v>869</v>
      </c>
      <c r="BB144" t="s">
        <v>883</v>
      </c>
      <c r="BC144" t="s">
        <v>941</v>
      </c>
      <c r="BJ144" t="s">
        <v>3864</v>
      </c>
      <c r="BK144" t="s">
        <v>3864</v>
      </c>
    </row>
    <row r="145" spans="12:63">
      <c r="L145" t="s">
        <v>3865</v>
      </c>
      <c r="M145" t="s">
        <v>3865</v>
      </c>
      <c r="N145" t="s">
        <v>3869</v>
      </c>
      <c r="O145" t="s">
        <v>3869</v>
      </c>
      <c r="P145" t="s">
        <v>3865</v>
      </c>
      <c r="Q145" t="s">
        <v>3868</v>
      </c>
      <c r="R145" t="s">
        <v>3866</v>
      </c>
      <c r="T145" t="s">
        <v>234</v>
      </c>
      <c r="AO145" s="36" t="s">
        <v>891</v>
      </c>
      <c r="AP145" s="36" t="s">
        <v>891</v>
      </c>
      <c r="AQ145" t="s">
        <v>737</v>
      </c>
      <c r="AR145" t="s">
        <v>737</v>
      </c>
      <c r="AS145" t="s">
        <v>891</v>
      </c>
      <c r="BB145" t="s">
        <v>883</v>
      </c>
      <c r="BC145" t="s">
        <v>953</v>
      </c>
      <c r="BJ145" t="s">
        <v>3865</v>
      </c>
      <c r="BK145" t="s">
        <v>3865</v>
      </c>
    </row>
    <row r="146" spans="12:63">
      <c r="L146" t="s">
        <v>3866</v>
      </c>
      <c r="M146" t="s">
        <v>3866</v>
      </c>
      <c r="N146" t="s">
        <v>3870</v>
      </c>
      <c r="O146" t="s">
        <v>3870</v>
      </c>
      <c r="P146" t="s">
        <v>3866</v>
      </c>
      <c r="Q146" t="s">
        <v>3869</v>
      </c>
      <c r="R146" t="s">
        <v>3867</v>
      </c>
      <c r="T146" t="s">
        <v>222</v>
      </c>
      <c r="AO146" s="37" t="s">
        <v>912</v>
      </c>
      <c r="AP146" s="37" t="s">
        <v>912</v>
      </c>
      <c r="AQ146" t="s">
        <v>765</v>
      </c>
      <c r="AR146" t="s">
        <v>765</v>
      </c>
      <c r="AS146" t="s">
        <v>912</v>
      </c>
      <c r="BB146" t="s">
        <v>883</v>
      </c>
      <c r="BC146" t="s">
        <v>962</v>
      </c>
      <c r="BJ146" t="s">
        <v>3866</v>
      </c>
      <c r="BK146" t="s">
        <v>3866</v>
      </c>
    </row>
    <row r="147" spans="12:63">
      <c r="L147" t="s">
        <v>3867</v>
      </c>
      <c r="M147" t="s">
        <v>3867</v>
      </c>
      <c r="N147" t="s">
        <v>3871</v>
      </c>
      <c r="O147" t="s">
        <v>3871</v>
      </c>
      <c r="P147" t="s">
        <v>3867</v>
      </c>
      <c r="Q147" t="s">
        <v>3870</v>
      </c>
      <c r="R147" t="s">
        <v>3868</v>
      </c>
      <c r="T147" t="s">
        <v>233</v>
      </c>
      <c r="AO147" s="36" t="s">
        <v>4112</v>
      </c>
      <c r="AP147" s="36" t="s">
        <v>873</v>
      </c>
      <c r="AQ147" t="s">
        <v>4110</v>
      </c>
      <c r="AR147" t="s">
        <v>792</v>
      </c>
      <c r="AS147" t="s">
        <v>873</v>
      </c>
      <c r="BB147" t="s">
        <v>883</v>
      </c>
      <c r="BC147" t="s">
        <v>970</v>
      </c>
      <c r="BJ147" t="s">
        <v>3867</v>
      </c>
      <c r="BK147" t="s">
        <v>3867</v>
      </c>
    </row>
    <row r="148" spans="12:63">
      <c r="L148" t="s">
        <v>3868</v>
      </c>
      <c r="M148" t="s">
        <v>3868</v>
      </c>
      <c r="N148" t="s">
        <v>3872</v>
      </c>
      <c r="O148" t="s">
        <v>3872</v>
      </c>
      <c r="P148" t="s">
        <v>3868</v>
      </c>
      <c r="Q148" t="s">
        <v>3871</v>
      </c>
      <c r="R148" t="s">
        <v>3869</v>
      </c>
      <c r="T148" t="s">
        <v>229</v>
      </c>
      <c r="AO148" s="36" t="s">
        <v>626</v>
      </c>
      <c r="AP148" s="36" t="s">
        <v>626</v>
      </c>
      <c r="AQ148" t="s">
        <v>819</v>
      </c>
      <c r="AR148" t="s">
        <v>819</v>
      </c>
      <c r="AS148" t="s">
        <v>999</v>
      </c>
      <c r="BB148" t="s">
        <v>4446</v>
      </c>
      <c r="BC148" t="s">
        <v>4443</v>
      </c>
      <c r="BJ148" t="s">
        <v>3868</v>
      </c>
      <c r="BK148" t="s">
        <v>3868</v>
      </c>
    </row>
    <row r="149" spans="12:63">
      <c r="L149" t="s">
        <v>3869</v>
      </c>
      <c r="M149" t="s">
        <v>3869</v>
      </c>
      <c r="N149" t="s">
        <v>3873</v>
      </c>
      <c r="O149" t="s">
        <v>3873</v>
      </c>
      <c r="P149" t="s">
        <v>3869</v>
      </c>
      <c r="Q149" t="s">
        <v>3872</v>
      </c>
      <c r="R149" t="s">
        <v>3870</v>
      </c>
      <c r="T149" t="s">
        <v>239</v>
      </c>
      <c r="AO149" s="37" t="s">
        <v>656</v>
      </c>
      <c r="AP149" s="37" t="s">
        <v>656</v>
      </c>
      <c r="AQ149" t="s">
        <v>845</v>
      </c>
      <c r="AR149" t="s">
        <v>845</v>
      </c>
      <c r="AS149" t="s">
        <v>656</v>
      </c>
      <c r="BB149" t="s">
        <v>922</v>
      </c>
      <c r="BC149" t="s">
        <v>999</v>
      </c>
      <c r="BJ149" t="s">
        <v>3869</v>
      </c>
      <c r="BK149" t="s">
        <v>3869</v>
      </c>
    </row>
    <row r="150" spans="12:63">
      <c r="L150" t="s">
        <v>3870</v>
      </c>
      <c r="M150" t="s">
        <v>3870</v>
      </c>
      <c r="N150" t="s">
        <v>3874</v>
      </c>
      <c r="O150" t="s">
        <v>3874</v>
      </c>
      <c r="P150" t="s">
        <v>3870</v>
      </c>
      <c r="Q150" t="s">
        <v>3873</v>
      </c>
      <c r="R150" t="s">
        <v>3871</v>
      </c>
      <c r="T150" t="s">
        <v>237</v>
      </c>
      <c r="AO150" s="36" t="s">
        <v>684</v>
      </c>
      <c r="AP150" s="36" t="s">
        <v>684</v>
      </c>
      <c r="AQ150" t="s">
        <v>867</v>
      </c>
      <c r="AR150" t="s">
        <v>867</v>
      </c>
      <c r="AS150" t="s">
        <v>684</v>
      </c>
      <c r="BB150" t="s">
        <v>922</v>
      </c>
      <c r="BC150" t="s">
        <v>656</v>
      </c>
      <c r="BJ150" t="s">
        <v>3870</v>
      </c>
      <c r="BK150" t="s">
        <v>3870</v>
      </c>
    </row>
    <row r="151" spans="12:63">
      <c r="L151" t="s">
        <v>3871</v>
      </c>
      <c r="M151" t="s">
        <v>3871</v>
      </c>
      <c r="N151" t="s">
        <v>3875</v>
      </c>
      <c r="O151" t="s">
        <v>3875</v>
      </c>
      <c r="P151" t="s">
        <v>3871</v>
      </c>
      <c r="Q151" t="s">
        <v>3874</v>
      </c>
      <c r="R151" t="s">
        <v>3872</v>
      </c>
      <c r="T151" t="s">
        <v>241</v>
      </c>
      <c r="AO151" s="37" t="s">
        <v>712</v>
      </c>
      <c r="AP151" s="37" t="s">
        <v>712</v>
      </c>
      <c r="AQ151" t="s">
        <v>889</v>
      </c>
      <c r="AR151" t="s">
        <v>889</v>
      </c>
      <c r="AS151" t="s">
        <v>712</v>
      </c>
      <c r="BB151" t="s">
        <v>922</v>
      </c>
      <c r="BC151" t="s">
        <v>684</v>
      </c>
      <c r="BJ151" t="s">
        <v>3871</v>
      </c>
      <c r="BK151" t="s">
        <v>3871</v>
      </c>
    </row>
    <row r="152" spans="12:63">
      <c r="L152" t="s">
        <v>3872</v>
      </c>
      <c r="M152" t="s">
        <v>3872</v>
      </c>
      <c r="N152" t="s">
        <v>3876</v>
      </c>
      <c r="O152" t="s">
        <v>3876</v>
      </c>
      <c r="P152" t="s">
        <v>3872</v>
      </c>
      <c r="Q152" t="s">
        <v>3875</v>
      </c>
      <c r="R152" t="s">
        <v>3873</v>
      </c>
      <c r="T152" t="s">
        <v>242</v>
      </c>
      <c r="AO152" s="36" t="s">
        <v>740</v>
      </c>
      <c r="AP152" s="36" t="s">
        <v>740</v>
      </c>
      <c r="AQ152" t="s">
        <v>910</v>
      </c>
      <c r="AR152" t="s">
        <v>910</v>
      </c>
      <c r="AS152" t="s">
        <v>740</v>
      </c>
      <c r="BB152" t="s">
        <v>922</v>
      </c>
      <c r="BC152" t="s">
        <v>712</v>
      </c>
      <c r="BJ152" t="s">
        <v>3872</v>
      </c>
      <c r="BK152" t="s">
        <v>3872</v>
      </c>
    </row>
    <row r="153" spans="12:63">
      <c r="L153" t="s">
        <v>3873</v>
      </c>
      <c r="M153" t="s">
        <v>3873</v>
      </c>
      <c r="N153" t="s">
        <v>3877</v>
      </c>
      <c r="O153" t="s">
        <v>3877</v>
      </c>
      <c r="P153" t="s">
        <v>3873</v>
      </c>
      <c r="Q153" t="s">
        <v>3876</v>
      </c>
      <c r="R153" t="s">
        <v>3874</v>
      </c>
      <c r="T153" t="s">
        <v>243</v>
      </c>
      <c r="AO153" s="37" t="s">
        <v>768</v>
      </c>
      <c r="AP153" s="37" t="s">
        <v>768</v>
      </c>
      <c r="AQ153" t="s">
        <v>624</v>
      </c>
      <c r="AR153" t="s">
        <v>624</v>
      </c>
      <c r="AS153" t="s">
        <v>768</v>
      </c>
      <c r="BB153" t="s">
        <v>922</v>
      </c>
      <c r="BC153" t="s">
        <v>740</v>
      </c>
      <c r="BJ153" t="s">
        <v>3873</v>
      </c>
      <c r="BK153" t="s">
        <v>3873</v>
      </c>
    </row>
    <row r="154" spans="12:63">
      <c r="L154" t="s">
        <v>3874</v>
      </c>
      <c r="M154" t="s">
        <v>3874</v>
      </c>
      <c r="N154" t="s">
        <v>3878</v>
      </c>
      <c r="O154" t="s">
        <v>3878</v>
      </c>
      <c r="P154" t="s">
        <v>3874</v>
      </c>
      <c r="Q154" t="s">
        <v>3877</v>
      </c>
      <c r="R154" t="s">
        <v>3875</v>
      </c>
      <c r="T154" t="s">
        <v>240</v>
      </c>
      <c r="AO154" s="36" t="s">
        <v>795</v>
      </c>
      <c r="AP154" s="36" t="s">
        <v>795</v>
      </c>
      <c r="AQ154" t="s">
        <v>654</v>
      </c>
      <c r="AR154" t="s">
        <v>654</v>
      </c>
      <c r="AS154" t="s">
        <v>795</v>
      </c>
      <c r="BB154" t="s">
        <v>922</v>
      </c>
      <c r="BC154" t="s">
        <v>768</v>
      </c>
      <c r="BJ154" t="s">
        <v>3874</v>
      </c>
      <c r="BK154" t="s">
        <v>3874</v>
      </c>
    </row>
    <row r="155" spans="12:63">
      <c r="L155" t="s">
        <v>3875</v>
      </c>
      <c r="M155" t="s">
        <v>3875</v>
      </c>
      <c r="N155" t="s">
        <v>3879</v>
      </c>
      <c r="O155" t="s">
        <v>3879</v>
      </c>
      <c r="P155" t="s">
        <v>3875</v>
      </c>
      <c r="Q155" t="s">
        <v>3878</v>
      </c>
      <c r="R155" t="s">
        <v>3876</v>
      </c>
      <c r="T155" t="s">
        <v>236</v>
      </c>
      <c r="AO155" s="37" t="s">
        <v>822</v>
      </c>
      <c r="AP155" s="37" t="s">
        <v>822</v>
      </c>
      <c r="AQ155" t="s">
        <v>682</v>
      </c>
      <c r="AR155" t="s">
        <v>682</v>
      </c>
      <c r="AS155" t="s">
        <v>822</v>
      </c>
      <c r="BB155" t="s">
        <v>922</v>
      </c>
      <c r="BC155" t="s">
        <v>795</v>
      </c>
      <c r="BJ155" t="s">
        <v>3875</v>
      </c>
      <c r="BK155" t="s">
        <v>3875</v>
      </c>
    </row>
    <row r="156" spans="12:63">
      <c r="L156" t="s">
        <v>3876</v>
      </c>
      <c r="M156" t="s">
        <v>3876</v>
      </c>
      <c r="N156" t="s">
        <v>3880</v>
      </c>
      <c r="O156" t="s">
        <v>3880</v>
      </c>
      <c r="P156" t="s">
        <v>3876</v>
      </c>
      <c r="Q156" t="s">
        <v>3879</v>
      </c>
      <c r="R156" t="s">
        <v>3877</v>
      </c>
      <c r="T156" t="s">
        <v>232</v>
      </c>
      <c r="AO156" s="36" t="s">
        <v>848</v>
      </c>
      <c r="AP156" s="36" t="s">
        <v>848</v>
      </c>
      <c r="AQ156" t="s">
        <v>710</v>
      </c>
      <c r="AR156" t="s">
        <v>710</v>
      </c>
      <c r="AS156" t="s">
        <v>848</v>
      </c>
      <c r="BB156" t="s">
        <v>922</v>
      </c>
      <c r="BC156" t="s">
        <v>822</v>
      </c>
      <c r="BJ156" t="s">
        <v>3876</v>
      </c>
      <c r="BK156" t="s">
        <v>3876</v>
      </c>
    </row>
    <row r="157" spans="12:63">
      <c r="L157" t="s">
        <v>3877</v>
      </c>
      <c r="M157" t="s">
        <v>3877</v>
      </c>
      <c r="N157" t="s">
        <v>3881</v>
      </c>
      <c r="O157" t="s">
        <v>3881</v>
      </c>
      <c r="P157" t="s">
        <v>3877</v>
      </c>
      <c r="Q157" t="s">
        <v>3880</v>
      </c>
      <c r="R157" t="s">
        <v>3878</v>
      </c>
      <c r="T157" t="s">
        <v>161</v>
      </c>
      <c r="AO157" s="37" t="s">
        <v>870</v>
      </c>
      <c r="AP157" s="37" t="s">
        <v>870</v>
      </c>
      <c r="AQ157" t="s">
        <v>738</v>
      </c>
      <c r="AR157" t="s">
        <v>738</v>
      </c>
      <c r="AS157" t="s">
        <v>870</v>
      </c>
      <c r="BB157" t="s">
        <v>922</v>
      </c>
      <c r="BC157" t="s">
        <v>848</v>
      </c>
      <c r="BJ157" t="s">
        <v>3877</v>
      </c>
      <c r="BK157" t="s">
        <v>3877</v>
      </c>
    </row>
    <row r="158" spans="12:63">
      <c r="L158" t="s">
        <v>3878</v>
      </c>
      <c r="M158" t="s">
        <v>3878</v>
      </c>
      <c r="N158" t="s">
        <v>3882</v>
      </c>
      <c r="O158" t="s">
        <v>3882</v>
      </c>
      <c r="P158" t="s">
        <v>3878</v>
      </c>
      <c r="Q158" t="s">
        <v>3881</v>
      </c>
      <c r="R158" t="s">
        <v>3879</v>
      </c>
      <c r="T158" t="s">
        <v>160</v>
      </c>
      <c r="AO158" s="36" t="s">
        <v>892</v>
      </c>
      <c r="AP158" s="36" t="s">
        <v>892</v>
      </c>
      <c r="AQ158" t="s">
        <v>766</v>
      </c>
      <c r="AR158" t="s">
        <v>766</v>
      </c>
      <c r="AS158" t="s">
        <v>892</v>
      </c>
      <c r="BB158" t="s">
        <v>922</v>
      </c>
      <c r="BC158" t="s">
        <v>870</v>
      </c>
      <c r="BJ158" t="s">
        <v>3878</v>
      </c>
      <c r="BK158" t="s">
        <v>3878</v>
      </c>
    </row>
    <row r="159" spans="12:63">
      <c r="L159" t="s">
        <v>3879</v>
      </c>
      <c r="M159" t="s">
        <v>3879</v>
      </c>
      <c r="N159" t="s">
        <v>3883</v>
      </c>
      <c r="O159" t="s">
        <v>3883</v>
      </c>
      <c r="P159" t="s">
        <v>3879</v>
      </c>
      <c r="Q159" t="s">
        <v>3882</v>
      </c>
      <c r="R159" t="s">
        <v>3880</v>
      </c>
      <c r="T159" t="s">
        <v>170</v>
      </c>
      <c r="AO159" s="37" t="s">
        <v>913</v>
      </c>
      <c r="AP159" s="37" t="s">
        <v>913</v>
      </c>
      <c r="AQ159" t="s">
        <v>793</v>
      </c>
      <c r="AR159" t="s">
        <v>793</v>
      </c>
      <c r="AS159" t="s">
        <v>913</v>
      </c>
      <c r="BB159" t="s">
        <v>922</v>
      </c>
      <c r="BC159" t="s">
        <v>892</v>
      </c>
      <c r="BJ159" t="s">
        <v>3879</v>
      </c>
      <c r="BK159" t="s">
        <v>3879</v>
      </c>
    </row>
    <row r="160" spans="12:63">
      <c r="L160" t="s">
        <v>3880</v>
      </c>
      <c r="M160" t="s">
        <v>3880</v>
      </c>
      <c r="N160" t="s">
        <v>3884</v>
      </c>
      <c r="O160" t="s">
        <v>3884</v>
      </c>
      <c r="P160" t="s">
        <v>3880</v>
      </c>
      <c r="Q160" t="s">
        <v>3883</v>
      </c>
      <c r="R160" t="s">
        <v>3881</v>
      </c>
      <c r="T160" t="s">
        <v>260</v>
      </c>
      <c r="AO160" s="36" t="s">
        <v>928</v>
      </c>
      <c r="AP160" s="36" t="s">
        <v>928</v>
      </c>
      <c r="AQ160" t="s">
        <v>820</v>
      </c>
      <c r="AR160" t="s">
        <v>820</v>
      </c>
      <c r="AS160" t="s">
        <v>928</v>
      </c>
      <c r="BB160" t="s">
        <v>922</v>
      </c>
      <c r="BC160" t="s">
        <v>913</v>
      </c>
      <c r="BJ160" t="s">
        <v>3880</v>
      </c>
      <c r="BK160" t="s">
        <v>3880</v>
      </c>
    </row>
    <row r="161" spans="12:63">
      <c r="L161" t="s">
        <v>3881</v>
      </c>
      <c r="M161" t="s">
        <v>3881</v>
      </c>
      <c r="N161" t="s">
        <v>3885</v>
      </c>
      <c r="O161" t="s">
        <v>3885</v>
      </c>
      <c r="P161" t="s">
        <v>3881</v>
      </c>
      <c r="Q161" t="s">
        <v>3884</v>
      </c>
      <c r="R161" t="s">
        <v>3882</v>
      </c>
      <c r="T161" t="s">
        <v>57</v>
      </c>
      <c r="AO161" s="37" t="s">
        <v>942</v>
      </c>
      <c r="AP161" s="37" t="s">
        <v>942</v>
      </c>
      <c r="AQ161" t="s">
        <v>846</v>
      </c>
      <c r="AR161" t="s">
        <v>846</v>
      </c>
      <c r="AS161" t="s">
        <v>942</v>
      </c>
      <c r="BB161" t="s">
        <v>922</v>
      </c>
      <c r="BC161" t="s">
        <v>928</v>
      </c>
      <c r="BJ161" t="s">
        <v>3881</v>
      </c>
      <c r="BK161" t="s">
        <v>3881</v>
      </c>
    </row>
    <row r="162" spans="12:63">
      <c r="L162" t="s">
        <v>3882</v>
      </c>
      <c r="M162" t="s">
        <v>3882</v>
      </c>
      <c r="N162" t="s">
        <v>3886</v>
      </c>
      <c r="O162" t="s">
        <v>3886</v>
      </c>
      <c r="P162" t="s">
        <v>3882</v>
      </c>
      <c r="Q162" t="s">
        <v>3885</v>
      </c>
      <c r="R162" t="s">
        <v>3883</v>
      </c>
      <c r="T162" t="s">
        <v>168</v>
      </c>
      <c r="AO162" s="36" t="s">
        <v>954</v>
      </c>
      <c r="AP162" s="36" t="s">
        <v>954</v>
      </c>
      <c r="AQ162" t="s">
        <v>868</v>
      </c>
      <c r="AR162" t="s">
        <v>868</v>
      </c>
      <c r="AS162" t="s">
        <v>954</v>
      </c>
      <c r="BB162" t="s">
        <v>922</v>
      </c>
      <c r="BC162" t="s">
        <v>942</v>
      </c>
      <c r="BJ162" t="s">
        <v>3882</v>
      </c>
      <c r="BK162" t="s">
        <v>3882</v>
      </c>
    </row>
    <row r="163" spans="12:63">
      <c r="L163" t="s">
        <v>3883</v>
      </c>
      <c r="M163" t="s">
        <v>3883</v>
      </c>
      <c r="N163" t="s">
        <v>3887</v>
      </c>
      <c r="O163" t="s">
        <v>3887</v>
      </c>
      <c r="P163" t="s">
        <v>3883</v>
      </c>
      <c r="Q163" t="s">
        <v>3886</v>
      </c>
      <c r="R163" t="s">
        <v>3884</v>
      </c>
      <c r="T163" t="s">
        <v>169</v>
      </c>
      <c r="AO163" s="37" t="s">
        <v>963</v>
      </c>
      <c r="AP163" s="37" t="s">
        <v>963</v>
      </c>
      <c r="AQ163" t="s">
        <v>890</v>
      </c>
      <c r="AR163" t="s">
        <v>890</v>
      </c>
      <c r="AS163" t="s">
        <v>963</v>
      </c>
      <c r="BB163" t="s">
        <v>922</v>
      </c>
      <c r="BC163" t="s">
        <v>954</v>
      </c>
      <c r="BJ163" t="s">
        <v>3883</v>
      </c>
      <c r="BK163" t="s">
        <v>3883</v>
      </c>
    </row>
    <row r="164" spans="12:63">
      <c r="L164" t="s">
        <v>3884</v>
      </c>
      <c r="M164" t="s">
        <v>3884</v>
      </c>
      <c r="N164" t="s">
        <v>3888</v>
      </c>
      <c r="O164" t="s">
        <v>3888</v>
      </c>
      <c r="P164" t="s">
        <v>3884</v>
      </c>
      <c r="Q164" t="s">
        <v>3887</v>
      </c>
      <c r="R164" t="s">
        <v>3885</v>
      </c>
      <c r="T164" t="s">
        <v>164</v>
      </c>
      <c r="AO164" s="36" t="s">
        <v>971</v>
      </c>
      <c r="AP164" s="36" t="s">
        <v>971</v>
      </c>
      <c r="AQ164" t="s">
        <v>911</v>
      </c>
      <c r="AR164" t="s">
        <v>911</v>
      </c>
      <c r="AS164" t="s">
        <v>971</v>
      </c>
      <c r="BB164" t="s">
        <v>922</v>
      </c>
      <c r="BC164" t="s">
        <v>963</v>
      </c>
      <c r="BJ164" t="s">
        <v>3884</v>
      </c>
      <c r="BK164" t="s">
        <v>3884</v>
      </c>
    </row>
    <row r="165" spans="12:63">
      <c r="L165" t="s">
        <v>3885</v>
      </c>
      <c r="M165" t="s">
        <v>3885</v>
      </c>
      <c r="N165" t="s">
        <v>3889</v>
      </c>
      <c r="O165" t="s">
        <v>3889</v>
      </c>
      <c r="P165" t="s">
        <v>3885</v>
      </c>
      <c r="Q165" t="s">
        <v>3888</v>
      </c>
      <c r="R165" t="s">
        <v>3886</v>
      </c>
      <c r="T165" t="s">
        <v>165</v>
      </c>
      <c r="AO165" s="36" t="s">
        <v>627</v>
      </c>
      <c r="AP165" s="36" t="s">
        <v>627</v>
      </c>
      <c r="AQ165" t="s">
        <v>927</v>
      </c>
      <c r="AR165" t="s">
        <v>927</v>
      </c>
      <c r="AS165" t="s">
        <v>627</v>
      </c>
      <c r="BB165" t="s">
        <v>922</v>
      </c>
      <c r="BC165" t="s">
        <v>971</v>
      </c>
      <c r="BJ165" t="s">
        <v>3885</v>
      </c>
      <c r="BK165" t="s">
        <v>3885</v>
      </c>
    </row>
    <row r="166" spans="12:63">
      <c r="L166" t="s">
        <v>3886</v>
      </c>
      <c r="M166" t="s">
        <v>3886</v>
      </c>
      <c r="N166" t="s">
        <v>3890</v>
      </c>
      <c r="O166" t="s">
        <v>3890</v>
      </c>
      <c r="P166" t="s">
        <v>3886</v>
      </c>
      <c r="Q166" t="s">
        <v>3889</v>
      </c>
      <c r="R166" t="s">
        <v>3887</v>
      </c>
      <c r="T166" t="s">
        <v>159</v>
      </c>
      <c r="AO166" s="37" t="s">
        <v>657</v>
      </c>
      <c r="AP166" s="37" t="s">
        <v>657</v>
      </c>
      <c r="AQ166" t="s">
        <v>941</v>
      </c>
      <c r="AR166" t="s">
        <v>941</v>
      </c>
      <c r="AS166" t="s">
        <v>657</v>
      </c>
      <c r="BB166" t="s">
        <v>936</v>
      </c>
      <c r="BC166" t="s">
        <v>627</v>
      </c>
      <c r="BJ166" t="s">
        <v>3886</v>
      </c>
      <c r="BK166" t="s">
        <v>3886</v>
      </c>
    </row>
    <row r="167" spans="12:63">
      <c r="L167" t="s">
        <v>3887</v>
      </c>
      <c r="M167" t="s">
        <v>3887</v>
      </c>
      <c r="N167" t="s">
        <v>3891</v>
      </c>
      <c r="O167" t="s">
        <v>3891</v>
      </c>
      <c r="P167" t="s">
        <v>3887</v>
      </c>
      <c r="Q167" t="s">
        <v>3890</v>
      </c>
      <c r="R167" t="s">
        <v>3888</v>
      </c>
      <c r="T167" t="s">
        <v>163</v>
      </c>
      <c r="AO167" s="36" t="s">
        <v>685</v>
      </c>
      <c r="AP167" s="36" t="s">
        <v>685</v>
      </c>
      <c r="AQ167" t="s">
        <v>953</v>
      </c>
      <c r="AR167" t="s">
        <v>953</v>
      </c>
      <c r="AS167" t="s">
        <v>685</v>
      </c>
      <c r="BB167" t="s">
        <v>936</v>
      </c>
      <c r="BC167" t="s">
        <v>657</v>
      </c>
      <c r="BJ167" t="s">
        <v>3887</v>
      </c>
      <c r="BK167" t="s">
        <v>3887</v>
      </c>
    </row>
    <row r="168" spans="12:63">
      <c r="L168" t="s">
        <v>3888</v>
      </c>
      <c r="M168" t="s">
        <v>3888</v>
      </c>
      <c r="N168" t="s">
        <v>3892</v>
      </c>
      <c r="O168" t="s">
        <v>3892</v>
      </c>
      <c r="P168" t="s">
        <v>3888</v>
      </c>
      <c r="Q168" t="s">
        <v>3891</v>
      </c>
      <c r="R168" t="s">
        <v>3889</v>
      </c>
      <c r="T168" t="s">
        <v>171</v>
      </c>
      <c r="AO168" s="37" t="s">
        <v>713</v>
      </c>
      <c r="AP168" s="37" t="s">
        <v>713</v>
      </c>
      <c r="AQ168" t="s">
        <v>962</v>
      </c>
      <c r="AR168" t="s">
        <v>962</v>
      </c>
      <c r="AS168" t="s">
        <v>713</v>
      </c>
      <c r="BB168" t="s">
        <v>936</v>
      </c>
      <c r="BC168" t="s">
        <v>685</v>
      </c>
      <c r="BJ168" t="s">
        <v>3888</v>
      </c>
      <c r="BK168" t="s">
        <v>3888</v>
      </c>
    </row>
    <row r="169" spans="12:63">
      <c r="L169" t="s">
        <v>3889</v>
      </c>
      <c r="M169" t="s">
        <v>3889</v>
      </c>
      <c r="N169" t="s">
        <v>3893</v>
      </c>
      <c r="O169" t="s">
        <v>3893</v>
      </c>
      <c r="P169" t="s">
        <v>3889</v>
      </c>
      <c r="Q169" t="s">
        <v>3892</v>
      </c>
      <c r="R169" t="s">
        <v>3890</v>
      </c>
      <c r="T169" t="s">
        <v>69</v>
      </c>
      <c r="AO169" s="36" t="s">
        <v>741</v>
      </c>
      <c r="AP169" s="36" t="s">
        <v>741</v>
      </c>
      <c r="AQ169" t="s">
        <v>970</v>
      </c>
      <c r="AR169" t="s">
        <v>970</v>
      </c>
      <c r="AS169" t="s">
        <v>741</v>
      </c>
      <c r="BB169" t="s">
        <v>936</v>
      </c>
      <c r="BC169" t="s">
        <v>713</v>
      </c>
      <c r="BJ169" t="s">
        <v>3889</v>
      </c>
      <c r="BK169" t="s">
        <v>3889</v>
      </c>
    </row>
    <row r="170" spans="12:63">
      <c r="L170" t="s">
        <v>3890</v>
      </c>
      <c r="M170" t="s">
        <v>3890</v>
      </c>
      <c r="N170" t="s">
        <v>3894</v>
      </c>
      <c r="O170" t="s">
        <v>3894</v>
      </c>
      <c r="P170" t="s">
        <v>3890</v>
      </c>
      <c r="Q170" t="s">
        <v>3893</v>
      </c>
      <c r="R170" t="s">
        <v>3891</v>
      </c>
      <c r="T170" t="s">
        <v>70</v>
      </c>
      <c r="AO170" s="37" t="s">
        <v>769</v>
      </c>
      <c r="AP170" s="37" t="s">
        <v>769</v>
      </c>
      <c r="AQ170" t="s">
        <v>4111</v>
      </c>
      <c r="AR170" t="s">
        <v>625</v>
      </c>
      <c r="AS170" t="s">
        <v>769</v>
      </c>
      <c r="BB170" t="s">
        <v>936</v>
      </c>
      <c r="BC170" t="s">
        <v>741</v>
      </c>
      <c r="BJ170" t="s">
        <v>3890</v>
      </c>
      <c r="BK170" t="s">
        <v>3890</v>
      </c>
    </row>
    <row r="171" spans="12:63">
      <c r="L171" t="s">
        <v>3891</v>
      </c>
      <c r="M171" t="s">
        <v>3891</v>
      </c>
      <c r="N171" t="s">
        <v>3895</v>
      </c>
      <c r="O171" t="s">
        <v>3895</v>
      </c>
      <c r="P171" t="s">
        <v>3891</v>
      </c>
      <c r="Q171" t="s">
        <v>3894</v>
      </c>
      <c r="R171" t="s">
        <v>3892</v>
      </c>
      <c r="T171" t="s">
        <v>172</v>
      </c>
      <c r="AO171" s="36" t="s">
        <v>796</v>
      </c>
      <c r="AP171" s="36" t="s">
        <v>796</v>
      </c>
      <c r="AQ171" t="s">
        <v>655</v>
      </c>
      <c r="AR171" t="s">
        <v>655</v>
      </c>
      <c r="AS171" t="s">
        <v>796</v>
      </c>
      <c r="BB171" t="s">
        <v>936</v>
      </c>
      <c r="BC171" t="s">
        <v>769</v>
      </c>
      <c r="BJ171" t="s">
        <v>3891</v>
      </c>
      <c r="BK171" t="s">
        <v>3891</v>
      </c>
    </row>
    <row r="172" spans="12:63">
      <c r="L172" t="s">
        <v>3892</v>
      </c>
      <c r="M172" t="s">
        <v>3892</v>
      </c>
      <c r="N172" t="s">
        <v>3896</v>
      </c>
      <c r="O172" t="s">
        <v>3896</v>
      </c>
      <c r="P172" t="s">
        <v>3892</v>
      </c>
      <c r="Q172" t="s">
        <v>3895</v>
      </c>
      <c r="R172" t="s">
        <v>3893</v>
      </c>
      <c r="T172" t="s">
        <v>56</v>
      </c>
      <c r="AO172" s="37" t="s">
        <v>823</v>
      </c>
      <c r="AP172" s="37" t="s">
        <v>823</v>
      </c>
      <c r="AQ172" t="s">
        <v>683</v>
      </c>
      <c r="AR172" t="s">
        <v>683</v>
      </c>
      <c r="AS172" t="s">
        <v>823</v>
      </c>
      <c r="BB172" t="s">
        <v>936</v>
      </c>
      <c r="BC172" t="s">
        <v>796</v>
      </c>
      <c r="BJ172" t="s">
        <v>3892</v>
      </c>
      <c r="BK172" t="s">
        <v>3892</v>
      </c>
    </row>
    <row r="173" spans="12:63">
      <c r="L173" t="s">
        <v>3893</v>
      </c>
      <c r="M173" t="s">
        <v>3893</v>
      </c>
      <c r="N173" t="s">
        <v>3897</v>
      </c>
      <c r="O173" t="s">
        <v>3897</v>
      </c>
      <c r="P173" t="s">
        <v>3893</v>
      </c>
      <c r="Q173" t="s">
        <v>3896</v>
      </c>
      <c r="R173" t="s">
        <v>3894</v>
      </c>
      <c r="T173" t="s">
        <v>175</v>
      </c>
      <c r="AO173" s="36" t="s">
        <v>849</v>
      </c>
      <c r="AP173" s="36" t="s">
        <v>849</v>
      </c>
      <c r="AQ173" t="s">
        <v>711</v>
      </c>
      <c r="AR173" t="s">
        <v>711</v>
      </c>
      <c r="AS173" t="s">
        <v>849</v>
      </c>
      <c r="BB173" t="s">
        <v>936</v>
      </c>
      <c r="BC173" t="s">
        <v>823</v>
      </c>
      <c r="BJ173" t="s">
        <v>3893</v>
      </c>
      <c r="BK173" t="s">
        <v>3893</v>
      </c>
    </row>
    <row r="174" spans="12:63">
      <c r="L174" t="s">
        <v>3894</v>
      </c>
      <c r="M174" t="s">
        <v>3894</v>
      </c>
      <c r="N174" t="s">
        <v>3898</v>
      </c>
      <c r="O174" t="s">
        <v>3898</v>
      </c>
      <c r="P174" t="s">
        <v>3894</v>
      </c>
      <c r="Q174" t="s">
        <v>3897</v>
      </c>
      <c r="R174" t="s">
        <v>3895</v>
      </c>
      <c r="T174" t="s">
        <v>182</v>
      </c>
      <c r="AO174" s="37" t="s">
        <v>871</v>
      </c>
      <c r="AP174" s="37" t="s">
        <v>871</v>
      </c>
      <c r="AQ174" t="s">
        <v>739</v>
      </c>
      <c r="AR174" t="s">
        <v>739</v>
      </c>
      <c r="AS174" t="s">
        <v>871</v>
      </c>
      <c r="BB174" t="s">
        <v>936</v>
      </c>
      <c r="BC174" t="s">
        <v>849</v>
      </c>
      <c r="BJ174" t="s">
        <v>3894</v>
      </c>
      <c r="BK174" t="s">
        <v>3894</v>
      </c>
    </row>
    <row r="175" spans="12:63">
      <c r="L175" t="s">
        <v>3895</v>
      </c>
      <c r="M175" t="s">
        <v>3895</v>
      </c>
      <c r="N175" t="s">
        <v>3899</v>
      </c>
      <c r="O175" t="s">
        <v>3899</v>
      </c>
      <c r="P175" t="s">
        <v>3895</v>
      </c>
      <c r="Q175" t="s">
        <v>3898</v>
      </c>
      <c r="R175" t="s">
        <v>3896</v>
      </c>
      <c r="T175" t="s">
        <v>177</v>
      </c>
      <c r="AO175" s="36" t="s">
        <v>893</v>
      </c>
      <c r="AP175" s="36" t="s">
        <v>893</v>
      </c>
      <c r="AQ175" t="s">
        <v>767</v>
      </c>
      <c r="AR175" t="s">
        <v>767</v>
      </c>
      <c r="AS175" t="s">
        <v>893</v>
      </c>
      <c r="BB175" t="s">
        <v>936</v>
      </c>
      <c r="BC175" t="s">
        <v>871</v>
      </c>
      <c r="BJ175" t="s">
        <v>3895</v>
      </c>
      <c r="BK175" t="s">
        <v>3895</v>
      </c>
    </row>
    <row r="176" spans="12:63">
      <c r="L176" t="s">
        <v>3896</v>
      </c>
      <c r="M176" t="s">
        <v>3896</v>
      </c>
      <c r="N176" t="s">
        <v>3900</v>
      </c>
      <c r="O176" t="s">
        <v>3900</v>
      </c>
      <c r="P176" t="s">
        <v>3896</v>
      </c>
      <c r="Q176" t="s">
        <v>3899</v>
      </c>
      <c r="R176" t="s">
        <v>3897</v>
      </c>
      <c r="T176" t="s">
        <v>180</v>
      </c>
      <c r="AO176" s="37" t="s">
        <v>914</v>
      </c>
      <c r="AP176" s="37" t="s">
        <v>914</v>
      </c>
      <c r="AQ176" t="s">
        <v>794</v>
      </c>
      <c r="AR176" t="s">
        <v>794</v>
      </c>
      <c r="AS176" t="s">
        <v>914</v>
      </c>
      <c r="BB176" t="s">
        <v>936</v>
      </c>
      <c r="BC176" t="s">
        <v>893</v>
      </c>
      <c r="BJ176" t="s">
        <v>3896</v>
      </c>
      <c r="BK176" t="s">
        <v>3896</v>
      </c>
    </row>
    <row r="177" spans="12:63">
      <c r="L177" t="s">
        <v>3897</v>
      </c>
      <c r="M177" t="s">
        <v>3897</v>
      </c>
      <c r="N177" t="s">
        <v>3901</v>
      </c>
      <c r="O177" t="s">
        <v>3901</v>
      </c>
      <c r="P177" t="s">
        <v>3897</v>
      </c>
      <c r="Q177" t="s">
        <v>3900</v>
      </c>
      <c r="R177" t="s">
        <v>3898</v>
      </c>
      <c r="T177" t="s">
        <v>184</v>
      </c>
      <c r="AO177" s="36" t="s">
        <v>929</v>
      </c>
      <c r="AP177" s="36" t="s">
        <v>929</v>
      </c>
      <c r="AQ177" t="s">
        <v>821</v>
      </c>
      <c r="AR177" t="s">
        <v>821</v>
      </c>
      <c r="AS177" t="s">
        <v>929</v>
      </c>
      <c r="BB177" t="s">
        <v>936</v>
      </c>
      <c r="BC177" t="s">
        <v>914</v>
      </c>
      <c r="BJ177" t="s">
        <v>3897</v>
      </c>
      <c r="BK177" t="s">
        <v>3897</v>
      </c>
    </row>
    <row r="178" spans="12:63">
      <c r="L178" t="s">
        <v>3898</v>
      </c>
      <c r="M178" t="s">
        <v>3898</v>
      </c>
      <c r="N178" t="s">
        <v>3902</v>
      </c>
      <c r="O178" t="s">
        <v>3902</v>
      </c>
      <c r="P178" t="s">
        <v>3898</v>
      </c>
      <c r="Q178" t="s">
        <v>3901</v>
      </c>
      <c r="R178" t="s">
        <v>3899</v>
      </c>
      <c r="T178" t="s">
        <v>209</v>
      </c>
      <c r="AO178" s="37" t="s">
        <v>943</v>
      </c>
      <c r="AP178" s="37" t="s">
        <v>943</v>
      </c>
      <c r="AQ178" t="s">
        <v>847</v>
      </c>
      <c r="AR178" t="s">
        <v>847</v>
      </c>
      <c r="AS178" t="s">
        <v>943</v>
      </c>
      <c r="BB178" t="s">
        <v>936</v>
      </c>
      <c r="BC178" t="s">
        <v>929</v>
      </c>
      <c r="BJ178" t="s">
        <v>3898</v>
      </c>
      <c r="BK178" t="s">
        <v>3898</v>
      </c>
    </row>
    <row r="179" spans="12:63">
      <c r="L179" t="s">
        <v>3899</v>
      </c>
      <c r="M179" t="s">
        <v>3899</v>
      </c>
      <c r="N179" t="s">
        <v>3903</v>
      </c>
      <c r="O179" t="s">
        <v>3903</v>
      </c>
      <c r="P179" t="s">
        <v>3899</v>
      </c>
      <c r="Q179" t="s">
        <v>3902</v>
      </c>
      <c r="R179" t="s">
        <v>3900</v>
      </c>
      <c r="T179" t="s">
        <v>190</v>
      </c>
      <c r="AO179" s="36" t="s">
        <v>628</v>
      </c>
      <c r="AP179" s="36" t="s">
        <v>628</v>
      </c>
      <c r="AQ179" t="s">
        <v>869</v>
      </c>
      <c r="AR179" t="s">
        <v>869</v>
      </c>
      <c r="AS179" t="s">
        <v>628</v>
      </c>
      <c r="BB179" t="s">
        <v>936</v>
      </c>
      <c r="BC179" t="s">
        <v>943</v>
      </c>
      <c r="BJ179" t="s">
        <v>3899</v>
      </c>
      <c r="BK179" t="s">
        <v>3899</v>
      </c>
    </row>
    <row r="180" spans="12:63">
      <c r="L180" t="s">
        <v>3900</v>
      </c>
      <c r="M180" t="s">
        <v>3900</v>
      </c>
      <c r="N180" t="s">
        <v>3904</v>
      </c>
      <c r="O180" t="s">
        <v>3904</v>
      </c>
      <c r="P180" t="s">
        <v>3900</v>
      </c>
      <c r="Q180" t="s">
        <v>3903</v>
      </c>
      <c r="R180" t="s">
        <v>3901</v>
      </c>
      <c r="T180" t="s">
        <v>211</v>
      </c>
      <c r="AO180" s="37" t="s">
        <v>658</v>
      </c>
      <c r="AP180" s="37" t="s">
        <v>658</v>
      </c>
      <c r="AQ180" t="s">
        <v>891</v>
      </c>
      <c r="AR180" t="s">
        <v>891</v>
      </c>
      <c r="AS180" t="s">
        <v>658</v>
      </c>
      <c r="BB180" t="s">
        <v>958</v>
      </c>
      <c r="BC180" t="s">
        <v>629</v>
      </c>
      <c r="BJ180" t="s">
        <v>3900</v>
      </c>
      <c r="BK180" t="s">
        <v>3900</v>
      </c>
    </row>
    <row r="181" spans="12:63">
      <c r="L181" t="s">
        <v>3901</v>
      </c>
      <c r="M181" t="s">
        <v>3901</v>
      </c>
      <c r="N181" t="s">
        <v>3905</v>
      </c>
      <c r="O181" t="s">
        <v>3905</v>
      </c>
      <c r="P181" t="s">
        <v>3901</v>
      </c>
      <c r="Q181" t="s">
        <v>3904</v>
      </c>
      <c r="R181" t="s">
        <v>3902</v>
      </c>
      <c r="T181" t="s">
        <v>216</v>
      </c>
      <c r="AO181" s="36" t="s">
        <v>686</v>
      </c>
      <c r="AP181" s="36" t="s">
        <v>686</v>
      </c>
      <c r="AQ181" t="s">
        <v>912</v>
      </c>
      <c r="AR181" t="s">
        <v>912</v>
      </c>
      <c r="AS181" t="s">
        <v>686</v>
      </c>
      <c r="BB181" t="s">
        <v>958</v>
      </c>
      <c r="BC181" t="s">
        <v>4113</v>
      </c>
      <c r="BJ181" t="s">
        <v>3901</v>
      </c>
      <c r="BK181" t="s">
        <v>3901</v>
      </c>
    </row>
    <row r="182" spans="12:63">
      <c r="L182" t="s">
        <v>3902</v>
      </c>
      <c r="M182" t="s">
        <v>3902</v>
      </c>
      <c r="N182" t="s">
        <v>3906</v>
      </c>
      <c r="O182" t="s">
        <v>3906</v>
      </c>
      <c r="P182" t="s">
        <v>3902</v>
      </c>
      <c r="Q182" t="s">
        <v>3905</v>
      </c>
      <c r="R182" t="s">
        <v>3903</v>
      </c>
      <c r="T182" t="s">
        <v>193</v>
      </c>
      <c r="AO182" s="37" t="s">
        <v>5010</v>
      </c>
      <c r="AP182" s="37" t="s">
        <v>714</v>
      </c>
      <c r="AQ182" t="s">
        <v>4644</v>
      </c>
      <c r="AR182" t="s">
        <v>873</v>
      </c>
      <c r="AS182" t="s">
        <v>714</v>
      </c>
      <c r="BB182" t="s">
        <v>958</v>
      </c>
      <c r="BC182" t="s">
        <v>687</v>
      </c>
      <c r="BJ182" t="s">
        <v>3902</v>
      </c>
      <c r="BK182" t="s">
        <v>3902</v>
      </c>
    </row>
    <row r="183" spans="12:63">
      <c r="L183" t="s">
        <v>3903</v>
      </c>
      <c r="M183" t="s">
        <v>3903</v>
      </c>
      <c r="N183" t="s">
        <v>3907</v>
      </c>
      <c r="O183" t="s">
        <v>4773</v>
      </c>
      <c r="P183" t="s">
        <v>3903</v>
      </c>
      <c r="Q183" t="s">
        <v>3906</v>
      </c>
      <c r="R183" t="s">
        <v>3904</v>
      </c>
      <c r="T183" t="s">
        <v>62</v>
      </c>
      <c r="AO183" s="36" t="s">
        <v>742</v>
      </c>
      <c r="AP183" s="36" t="s">
        <v>742</v>
      </c>
      <c r="AQ183" t="s">
        <v>999</v>
      </c>
      <c r="AR183" t="s">
        <v>999</v>
      </c>
      <c r="AS183" t="s">
        <v>742</v>
      </c>
      <c r="BB183" t="s">
        <v>958</v>
      </c>
      <c r="BC183" t="s">
        <v>715</v>
      </c>
      <c r="BJ183" t="s">
        <v>3903</v>
      </c>
      <c r="BK183" t="s">
        <v>3903</v>
      </c>
    </row>
    <row r="184" spans="12:63">
      <c r="L184" t="s">
        <v>3904</v>
      </c>
      <c r="M184" t="s">
        <v>3904</v>
      </c>
      <c r="N184" t="s">
        <v>3908</v>
      </c>
      <c r="O184" t="s">
        <v>3908</v>
      </c>
      <c r="P184" t="s">
        <v>3904</v>
      </c>
      <c r="Q184" t="s">
        <v>4773</v>
      </c>
      <c r="R184" t="s">
        <v>3905</v>
      </c>
      <c r="T184" t="s">
        <v>256</v>
      </c>
      <c r="AO184" s="37" t="s">
        <v>770</v>
      </c>
      <c r="AP184" s="37" t="s">
        <v>770</v>
      </c>
      <c r="AQ184" t="s">
        <v>656</v>
      </c>
      <c r="AR184" t="s">
        <v>656</v>
      </c>
      <c r="AS184" t="s">
        <v>770</v>
      </c>
      <c r="BB184" t="s">
        <v>958</v>
      </c>
      <c r="BC184" t="s">
        <v>743</v>
      </c>
      <c r="BJ184" t="s">
        <v>3904</v>
      </c>
      <c r="BK184" t="s">
        <v>3904</v>
      </c>
    </row>
    <row r="185" spans="12:63">
      <c r="L185" t="s">
        <v>3905</v>
      </c>
      <c r="M185" t="s">
        <v>3905</v>
      </c>
      <c r="N185" t="s">
        <v>3909</v>
      </c>
      <c r="O185" t="s">
        <v>3909</v>
      </c>
      <c r="P185" t="s">
        <v>3905</v>
      </c>
      <c r="Q185" t="s">
        <v>3908</v>
      </c>
      <c r="R185" t="s">
        <v>3906</v>
      </c>
      <c r="T185" t="s">
        <v>251</v>
      </c>
      <c r="AO185" s="36" t="s">
        <v>797</v>
      </c>
      <c r="AP185" s="36" t="s">
        <v>797</v>
      </c>
      <c r="AQ185" t="s">
        <v>684</v>
      </c>
      <c r="AR185" t="s">
        <v>684</v>
      </c>
      <c r="AS185" t="s">
        <v>797</v>
      </c>
      <c r="BB185" t="s">
        <v>958</v>
      </c>
      <c r="BC185" t="s">
        <v>771</v>
      </c>
      <c r="BJ185" t="s">
        <v>3905</v>
      </c>
      <c r="BK185" t="s">
        <v>3905</v>
      </c>
    </row>
    <row r="186" spans="12:63">
      <c r="L186" t="s">
        <v>3906</v>
      </c>
      <c r="M186" t="s">
        <v>3906</v>
      </c>
      <c r="N186" t="s">
        <v>3910</v>
      </c>
      <c r="O186" t="s">
        <v>3910</v>
      </c>
      <c r="P186" t="s">
        <v>3906</v>
      </c>
      <c r="Q186" t="s">
        <v>3909</v>
      </c>
      <c r="R186" t="s">
        <v>4773</v>
      </c>
      <c r="T186" t="s">
        <v>5015</v>
      </c>
      <c r="AO186" s="37" t="s">
        <v>824</v>
      </c>
      <c r="AP186" s="37" t="s">
        <v>824</v>
      </c>
      <c r="AQ186" t="s">
        <v>712</v>
      </c>
      <c r="AR186" t="s">
        <v>712</v>
      </c>
      <c r="AS186" t="s">
        <v>824</v>
      </c>
      <c r="BB186" t="s">
        <v>958</v>
      </c>
      <c r="BC186" t="s">
        <v>4639</v>
      </c>
      <c r="BJ186" t="s">
        <v>3906</v>
      </c>
      <c r="BK186" t="s">
        <v>3906</v>
      </c>
    </row>
    <row r="187" spans="12:63">
      <c r="L187" t="s">
        <v>3907</v>
      </c>
      <c r="M187" t="s">
        <v>3907</v>
      </c>
      <c r="N187" t="s">
        <v>5014</v>
      </c>
      <c r="O187" t="s">
        <v>5014</v>
      </c>
      <c r="P187" t="s">
        <v>4773</v>
      </c>
      <c r="Q187" t="s">
        <v>3910</v>
      </c>
      <c r="R187" t="s">
        <v>3908</v>
      </c>
      <c r="T187" t="s">
        <v>253</v>
      </c>
      <c r="AO187" s="36" t="s">
        <v>850</v>
      </c>
      <c r="AP187" s="36" t="s">
        <v>850</v>
      </c>
      <c r="AQ187" t="s">
        <v>740</v>
      </c>
      <c r="AR187" t="s">
        <v>740</v>
      </c>
      <c r="AS187" t="s">
        <v>850</v>
      </c>
      <c r="BB187" t="s">
        <v>958</v>
      </c>
      <c r="BC187" t="s">
        <v>825</v>
      </c>
      <c r="BJ187" t="s">
        <v>4773</v>
      </c>
      <c r="BK187" t="s">
        <v>4773</v>
      </c>
    </row>
    <row r="188" spans="12:63">
      <c r="L188" t="s">
        <v>3908</v>
      </c>
      <c r="M188" t="s">
        <v>3908</v>
      </c>
      <c r="N188" t="s">
        <v>3911</v>
      </c>
      <c r="O188" t="s">
        <v>3911</v>
      </c>
      <c r="P188" t="s">
        <v>3908</v>
      </c>
      <c r="Q188" t="s">
        <v>5014</v>
      </c>
      <c r="R188" t="s">
        <v>3909</v>
      </c>
      <c r="T188" t="s">
        <v>101</v>
      </c>
      <c r="AO188" s="36" t="s">
        <v>629</v>
      </c>
      <c r="AP188" s="36" t="s">
        <v>629</v>
      </c>
      <c r="AQ188" t="s">
        <v>768</v>
      </c>
      <c r="AR188" t="s">
        <v>768</v>
      </c>
      <c r="AS188" t="s">
        <v>629</v>
      </c>
      <c r="BB188" t="s">
        <v>958</v>
      </c>
      <c r="BC188" t="s">
        <v>851</v>
      </c>
      <c r="BJ188" t="s">
        <v>3908</v>
      </c>
      <c r="BK188" t="s">
        <v>3908</v>
      </c>
    </row>
    <row r="189" spans="12:63">
      <c r="L189" t="s">
        <v>3909</v>
      </c>
      <c r="M189" t="s">
        <v>3909</v>
      </c>
      <c r="N189" t="s">
        <v>3912</v>
      </c>
      <c r="O189" t="s">
        <v>3912</v>
      </c>
      <c r="P189" t="s">
        <v>3909</v>
      </c>
      <c r="Q189" t="s">
        <v>3911</v>
      </c>
      <c r="R189" t="s">
        <v>3910</v>
      </c>
      <c r="T189" t="s">
        <v>131</v>
      </c>
      <c r="AO189" s="37" t="s">
        <v>4113</v>
      </c>
      <c r="AP189" s="37" t="s">
        <v>659</v>
      </c>
      <c r="AQ189" t="s">
        <v>795</v>
      </c>
      <c r="AR189" t="s">
        <v>795</v>
      </c>
      <c r="AS189" t="s">
        <v>659</v>
      </c>
      <c r="BB189" t="s">
        <v>958</v>
      </c>
      <c r="BC189" t="s">
        <v>872</v>
      </c>
      <c r="BJ189" t="s">
        <v>3909</v>
      </c>
      <c r="BK189" t="s">
        <v>3909</v>
      </c>
    </row>
    <row r="190" spans="12:63">
      <c r="L190" t="s">
        <v>3910</v>
      </c>
      <c r="M190" t="s">
        <v>3910</v>
      </c>
      <c r="N190" t="s">
        <v>3913</v>
      </c>
      <c r="O190" t="s">
        <v>3913</v>
      </c>
      <c r="P190" t="s">
        <v>3910</v>
      </c>
      <c r="Q190" t="s">
        <v>3912</v>
      </c>
      <c r="R190" t="s">
        <v>5014</v>
      </c>
      <c r="T190" t="s">
        <v>129</v>
      </c>
      <c r="AO190" s="36" t="s">
        <v>687</v>
      </c>
      <c r="AP190" s="36" t="s">
        <v>687</v>
      </c>
      <c r="AQ190" t="s">
        <v>822</v>
      </c>
      <c r="AR190" t="s">
        <v>822</v>
      </c>
      <c r="AS190" t="s">
        <v>687</v>
      </c>
      <c r="BB190" t="s">
        <v>958</v>
      </c>
      <c r="BC190" t="s">
        <v>894</v>
      </c>
      <c r="BJ190" t="s">
        <v>3910</v>
      </c>
      <c r="BK190" t="s">
        <v>3910</v>
      </c>
    </row>
    <row r="191" spans="12:63">
      <c r="L191" t="s">
        <v>5014</v>
      </c>
      <c r="M191" t="s">
        <v>5014</v>
      </c>
      <c r="N191" t="s">
        <v>3914</v>
      </c>
      <c r="O191" t="s">
        <v>3914</v>
      </c>
      <c r="P191" t="s">
        <v>5014</v>
      </c>
      <c r="Q191" t="s">
        <v>3913</v>
      </c>
      <c r="R191" t="s">
        <v>3911</v>
      </c>
      <c r="T191" t="s">
        <v>132</v>
      </c>
      <c r="AO191" s="37" t="s">
        <v>715</v>
      </c>
      <c r="AP191" s="37" t="s">
        <v>715</v>
      </c>
      <c r="AQ191" t="s">
        <v>848</v>
      </c>
      <c r="AR191" t="s">
        <v>848</v>
      </c>
      <c r="AS191" t="s">
        <v>715</v>
      </c>
      <c r="BB191" t="s">
        <v>958</v>
      </c>
      <c r="BC191" t="s">
        <v>915</v>
      </c>
      <c r="BJ191" t="s">
        <v>5014</v>
      </c>
      <c r="BK191" t="s">
        <v>5014</v>
      </c>
    </row>
    <row r="192" spans="12:63">
      <c r="L192" t="s">
        <v>3911</v>
      </c>
      <c r="M192" t="s">
        <v>3911</v>
      </c>
      <c r="N192" t="s">
        <v>3915</v>
      </c>
      <c r="O192" t="s">
        <v>3915</v>
      </c>
      <c r="P192" t="s">
        <v>3911</v>
      </c>
      <c r="Q192" t="s">
        <v>3914</v>
      </c>
      <c r="R192" t="s">
        <v>3912</v>
      </c>
      <c r="T192" t="s">
        <v>105</v>
      </c>
      <c r="AO192" s="36" t="s">
        <v>743</v>
      </c>
      <c r="AP192" s="36" t="s">
        <v>743</v>
      </c>
      <c r="AQ192" t="s">
        <v>870</v>
      </c>
      <c r="AR192" t="s">
        <v>870</v>
      </c>
      <c r="AS192" t="s">
        <v>743</v>
      </c>
      <c r="BB192" t="s">
        <v>958</v>
      </c>
      <c r="BC192" t="s">
        <v>930</v>
      </c>
      <c r="BJ192" t="s">
        <v>3911</v>
      </c>
      <c r="BK192" t="s">
        <v>3911</v>
      </c>
    </row>
    <row r="193" spans="12:63">
      <c r="L193" t="s">
        <v>3912</v>
      </c>
      <c r="M193" t="s">
        <v>3912</v>
      </c>
      <c r="N193" t="s">
        <v>3916</v>
      </c>
      <c r="O193" t="s">
        <v>3916</v>
      </c>
      <c r="P193" t="s">
        <v>3912</v>
      </c>
      <c r="Q193" t="s">
        <v>3915</v>
      </c>
      <c r="R193" t="s">
        <v>3913</v>
      </c>
      <c r="T193" t="s">
        <v>103</v>
      </c>
      <c r="AO193" s="37" t="s">
        <v>771</v>
      </c>
      <c r="AP193" s="37" t="s">
        <v>771</v>
      </c>
      <c r="AQ193" t="s">
        <v>892</v>
      </c>
      <c r="AR193" t="s">
        <v>892</v>
      </c>
      <c r="AS193" t="s">
        <v>771</v>
      </c>
      <c r="BB193" t="s">
        <v>967</v>
      </c>
      <c r="BC193" t="s">
        <v>4642</v>
      </c>
      <c r="BJ193" t="s">
        <v>3912</v>
      </c>
      <c r="BK193" t="s">
        <v>3912</v>
      </c>
    </row>
    <row r="194" spans="12:63">
      <c r="L194" t="s">
        <v>3913</v>
      </c>
      <c r="M194" t="s">
        <v>3913</v>
      </c>
      <c r="N194" t="s">
        <v>3917</v>
      </c>
      <c r="O194" t="s">
        <v>3917</v>
      </c>
      <c r="P194" t="s">
        <v>3913</v>
      </c>
      <c r="Q194" t="s">
        <v>3916</v>
      </c>
      <c r="R194" t="s">
        <v>3914</v>
      </c>
      <c r="T194" t="s">
        <v>130</v>
      </c>
      <c r="AO194" s="36" t="s">
        <v>798</v>
      </c>
      <c r="AP194" s="36" t="s">
        <v>798</v>
      </c>
      <c r="AQ194" t="s">
        <v>913</v>
      </c>
      <c r="AR194" t="s">
        <v>913</v>
      </c>
      <c r="AS194" t="s">
        <v>798</v>
      </c>
      <c r="BB194" t="s">
        <v>967</v>
      </c>
      <c r="BC194" t="s">
        <v>660</v>
      </c>
      <c r="BJ194" t="s">
        <v>3913</v>
      </c>
      <c r="BK194" t="s">
        <v>3913</v>
      </c>
    </row>
    <row r="195" spans="12:63">
      <c r="L195" t="s">
        <v>3914</v>
      </c>
      <c r="M195" t="s">
        <v>3914</v>
      </c>
      <c r="N195" t="s">
        <v>3918</v>
      </c>
      <c r="O195" t="s">
        <v>3918</v>
      </c>
      <c r="P195" t="s">
        <v>3914</v>
      </c>
      <c r="Q195" t="s">
        <v>3917</v>
      </c>
      <c r="R195" t="s">
        <v>3915</v>
      </c>
      <c r="T195" t="s">
        <v>262</v>
      </c>
      <c r="AO195" s="37" t="s">
        <v>4114</v>
      </c>
      <c r="AP195" s="37" t="s">
        <v>825</v>
      </c>
      <c r="AQ195" t="s">
        <v>928</v>
      </c>
      <c r="AR195" t="s">
        <v>928</v>
      </c>
      <c r="AS195" t="s">
        <v>825</v>
      </c>
      <c r="BB195" t="s">
        <v>967</v>
      </c>
      <c r="BC195" t="s">
        <v>4115</v>
      </c>
      <c r="BJ195" t="s">
        <v>3914</v>
      </c>
      <c r="BK195" t="s">
        <v>3914</v>
      </c>
    </row>
    <row r="196" spans="12:63">
      <c r="L196" t="s">
        <v>3915</v>
      </c>
      <c r="M196" t="s">
        <v>3915</v>
      </c>
      <c r="N196" t="s">
        <v>3919</v>
      </c>
      <c r="O196" t="s">
        <v>3919</v>
      </c>
      <c r="P196" t="s">
        <v>3915</v>
      </c>
      <c r="Q196" t="s">
        <v>3918</v>
      </c>
      <c r="R196" t="s">
        <v>3916</v>
      </c>
      <c r="T196" t="s">
        <v>99</v>
      </c>
      <c r="AO196" s="36" t="s">
        <v>851</v>
      </c>
      <c r="AP196" s="36" t="s">
        <v>851</v>
      </c>
      <c r="AQ196" t="s">
        <v>942</v>
      </c>
      <c r="AR196" t="s">
        <v>942</v>
      </c>
      <c r="AS196" t="s">
        <v>851</v>
      </c>
      <c r="BB196" t="s">
        <v>967</v>
      </c>
      <c r="BC196" t="s">
        <v>716</v>
      </c>
      <c r="BJ196" t="s">
        <v>3915</v>
      </c>
      <c r="BK196" t="s">
        <v>3915</v>
      </c>
    </row>
    <row r="197" spans="12:63">
      <c r="L197" t="s">
        <v>3916</v>
      </c>
      <c r="M197" t="s">
        <v>3916</v>
      </c>
      <c r="N197" t="s">
        <v>3920</v>
      </c>
      <c r="O197" t="s">
        <v>3920</v>
      </c>
      <c r="P197" t="s">
        <v>3916</v>
      </c>
      <c r="Q197" t="s">
        <v>3919</v>
      </c>
      <c r="R197" t="s">
        <v>3917</v>
      </c>
      <c r="T197" t="s">
        <v>104</v>
      </c>
      <c r="AO197" s="37" t="s">
        <v>872</v>
      </c>
      <c r="AP197" s="37" t="s">
        <v>872</v>
      </c>
      <c r="AQ197" t="s">
        <v>954</v>
      </c>
      <c r="AR197" t="s">
        <v>954</v>
      </c>
      <c r="AS197" t="s">
        <v>872</v>
      </c>
      <c r="BB197" t="s">
        <v>967</v>
      </c>
      <c r="BC197" t="s">
        <v>744</v>
      </c>
      <c r="BJ197" t="s">
        <v>3916</v>
      </c>
      <c r="BK197" t="s">
        <v>3916</v>
      </c>
    </row>
    <row r="198" spans="12:63">
      <c r="L198" t="s">
        <v>3917</v>
      </c>
      <c r="M198" t="s">
        <v>3917</v>
      </c>
      <c r="N198" t="s">
        <v>3921</v>
      </c>
      <c r="O198" t="s">
        <v>3921</v>
      </c>
      <c r="P198" t="s">
        <v>3917</v>
      </c>
      <c r="Q198" t="s">
        <v>3920</v>
      </c>
      <c r="R198" t="s">
        <v>3918</v>
      </c>
      <c r="T198" t="s">
        <v>100</v>
      </c>
      <c r="AO198" s="36" t="s">
        <v>894</v>
      </c>
      <c r="AP198" s="36" t="s">
        <v>894</v>
      </c>
      <c r="AQ198" t="s">
        <v>963</v>
      </c>
      <c r="AR198" t="s">
        <v>963</v>
      </c>
      <c r="AS198" t="s">
        <v>894</v>
      </c>
      <c r="BB198" t="s">
        <v>967</v>
      </c>
      <c r="BC198" t="s">
        <v>772</v>
      </c>
      <c r="BJ198" t="s">
        <v>3917</v>
      </c>
      <c r="BK198" t="s">
        <v>3917</v>
      </c>
    </row>
    <row r="199" spans="12:63">
      <c r="L199" t="s">
        <v>3918</v>
      </c>
      <c r="M199" t="s">
        <v>3918</v>
      </c>
      <c r="N199" t="s">
        <v>3922</v>
      </c>
      <c r="O199" t="s">
        <v>3922</v>
      </c>
      <c r="P199" t="s">
        <v>3918</v>
      </c>
      <c r="Q199" t="s">
        <v>3921</v>
      </c>
      <c r="R199" t="s">
        <v>3919</v>
      </c>
      <c r="T199" t="s">
        <v>97</v>
      </c>
      <c r="AO199" s="37" t="s">
        <v>915</v>
      </c>
      <c r="AP199" s="37" t="s">
        <v>915</v>
      </c>
      <c r="AQ199" t="s">
        <v>971</v>
      </c>
      <c r="AR199" t="s">
        <v>971</v>
      </c>
      <c r="AS199" t="s">
        <v>915</v>
      </c>
      <c r="BB199" t="s">
        <v>967</v>
      </c>
      <c r="BC199" t="s">
        <v>799</v>
      </c>
      <c r="BJ199" t="s">
        <v>3918</v>
      </c>
      <c r="BK199" t="s">
        <v>3918</v>
      </c>
    </row>
    <row r="200" spans="12:63">
      <c r="L200" t="s">
        <v>3919</v>
      </c>
      <c r="M200" t="s">
        <v>3919</v>
      </c>
      <c r="N200" t="s">
        <v>3923</v>
      </c>
      <c r="O200" t="s">
        <v>3923</v>
      </c>
      <c r="P200" t="s">
        <v>3919</v>
      </c>
      <c r="Q200" t="s">
        <v>3922</v>
      </c>
      <c r="R200" t="s">
        <v>3920</v>
      </c>
      <c r="T200" t="s">
        <v>127</v>
      </c>
      <c r="AO200" s="36" t="s">
        <v>930</v>
      </c>
      <c r="AP200" s="36" t="s">
        <v>930</v>
      </c>
      <c r="AQ200" t="s">
        <v>627</v>
      </c>
      <c r="AR200" t="s">
        <v>627</v>
      </c>
      <c r="AS200" t="s">
        <v>930</v>
      </c>
      <c r="BB200" t="s">
        <v>967</v>
      </c>
      <c r="BC200" t="s">
        <v>826</v>
      </c>
      <c r="BJ200" t="s">
        <v>3919</v>
      </c>
      <c r="BK200" t="s">
        <v>3919</v>
      </c>
    </row>
    <row r="201" spans="12:63">
      <c r="L201" t="s">
        <v>3920</v>
      </c>
      <c r="M201" t="s">
        <v>3920</v>
      </c>
      <c r="N201" t="s">
        <v>3924</v>
      </c>
      <c r="O201" t="s">
        <v>3924</v>
      </c>
      <c r="P201" t="s">
        <v>3920</v>
      </c>
      <c r="Q201" t="s">
        <v>3923</v>
      </c>
      <c r="R201" t="s">
        <v>3921</v>
      </c>
      <c r="T201" t="s">
        <v>128</v>
      </c>
      <c r="AO201" s="37" t="s">
        <v>660</v>
      </c>
      <c r="AP201" s="37" t="s">
        <v>660</v>
      </c>
      <c r="AQ201" t="s">
        <v>657</v>
      </c>
      <c r="AR201" t="s">
        <v>657</v>
      </c>
      <c r="AS201" t="s">
        <v>630</v>
      </c>
      <c r="BB201" t="s">
        <v>967</v>
      </c>
      <c r="BC201" t="s">
        <v>852</v>
      </c>
      <c r="BJ201" t="s">
        <v>3920</v>
      </c>
      <c r="BK201" t="s">
        <v>3920</v>
      </c>
    </row>
    <row r="202" spans="12:63">
      <c r="L202" t="s">
        <v>3921</v>
      </c>
      <c r="M202" t="s">
        <v>3921</v>
      </c>
      <c r="N202" t="s">
        <v>3925</v>
      </c>
      <c r="O202" t="s">
        <v>3925</v>
      </c>
      <c r="P202" t="s">
        <v>3921</v>
      </c>
      <c r="Q202" t="s">
        <v>3924</v>
      </c>
      <c r="R202" t="s">
        <v>3922</v>
      </c>
      <c r="T202" t="s">
        <v>125</v>
      </c>
      <c r="AO202" s="36" t="s">
        <v>4115</v>
      </c>
      <c r="AP202" s="36" t="s">
        <v>688</v>
      </c>
      <c r="AQ202" t="s">
        <v>685</v>
      </c>
      <c r="AR202" t="s">
        <v>685</v>
      </c>
      <c r="AS202" t="s">
        <v>660</v>
      </c>
      <c r="BB202" t="s">
        <v>967</v>
      </c>
      <c r="BC202" t="s">
        <v>4644</v>
      </c>
      <c r="BJ202" t="s">
        <v>3921</v>
      </c>
      <c r="BK202" t="s">
        <v>3921</v>
      </c>
    </row>
    <row r="203" spans="12:63">
      <c r="L203" t="s">
        <v>3922</v>
      </c>
      <c r="M203" t="s">
        <v>3922</v>
      </c>
      <c r="N203" t="s">
        <v>3926</v>
      </c>
      <c r="O203" t="s">
        <v>3926</v>
      </c>
      <c r="P203" t="s">
        <v>3922</v>
      </c>
      <c r="Q203" t="s">
        <v>3925</v>
      </c>
      <c r="R203" t="s">
        <v>3923</v>
      </c>
      <c r="T203" t="s">
        <v>106</v>
      </c>
      <c r="AO203" s="37" t="s">
        <v>716</v>
      </c>
      <c r="AP203" s="37" t="s">
        <v>716</v>
      </c>
      <c r="AQ203" t="s">
        <v>713</v>
      </c>
      <c r="AR203" t="s">
        <v>713</v>
      </c>
      <c r="AS203" t="s">
        <v>688</v>
      </c>
      <c r="BB203" t="s">
        <v>967</v>
      </c>
      <c r="BC203" t="s">
        <v>895</v>
      </c>
      <c r="BJ203" t="s">
        <v>3922</v>
      </c>
      <c r="BK203" t="s">
        <v>3922</v>
      </c>
    </row>
    <row r="204" spans="12:63">
      <c r="L204" t="s">
        <v>3923</v>
      </c>
      <c r="M204" t="s">
        <v>3923</v>
      </c>
      <c r="N204" t="s">
        <v>3927</v>
      </c>
      <c r="O204" t="s">
        <v>3927</v>
      </c>
      <c r="P204" t="s">
        <v>3923</v>
      </c>
      <c r="Q204" t="s">
        <v>3926</v>
      </c>
      <c r="R204" t="s">
        <v>3924</v>
      </c>
      <c r="T204" t="s">
        <v>113</v>
      </c>
      <c r="AO204" s="36" t="s">
        <v>744</v>
      </c>
      <c r="AP204" s="36" t="s">
        <v>744</v>
      </c>
      <c r="AQ204" t="s">
        <v>741</v>
      </c>
      <c r="AR204" t="s">
        <v>741</v>
      </c>
      <c r="AS204" t="s">
        <v>716</v>
      </c>
      <c r="BB204" t="s">
        <v>949</v>
      </c>
      <c r="BC204" t="s">
        <v>628</v>
      </c>
      <c r="BJ204" t="s">
        <v>3923</v>
      </c>
      <c r="BK204" t="s">
        <v>3923</v>
      </c>
    </row>
    <row r="205" spans="12:63">
      <c r="L205" t="s">
        <v>3924</v>
      </c>
      <c r="M205" t="s">
        <v>3924</v>
      </c>
      <c r="N205" t="s">
        <v>3928</v>
      </c>
      <c r="O205" t="s">
        <v>3928</v>
      </c>
      <c r="P205" t="s">
        <v>3924</v>
      </c>
      <c r="Q205" t="s">
        <v>3927</v>
      </c>
      <c r="R205" t="s">
        <v>3925</v>
      </c>
      <c r="T205" t="s">
        <v>114</v>
      </c>
      <c r="AO205" s="37" t="s">
        <v>772</v>
      </c>
      <c r="AP205" s="37" t="s">
        <v>772</v>
      </c>
      <c r="AQ205" t="s">
        <v>769</v>
      </c>
      <c r="AR205" t="s">
        <v>769</v>
      </c>
      <c r="AS205" t="s">
        <v>744</v>
      </c>
      <c r="BB205" t="s">
        <v>949</v>
      </c>
      <c r="BC205" t="s">
        <v>658</v>
      </c>
      <c r="BJ205" t="s">
        <v>3924</v>
      </c>
      <c r="BK205" t="s">
        <v>3924</v>
      </c>
    </row>
    <row r="206" spans="12:63">
      <c r="L206" t="s">
        <v>3925</v>
      </c>
      <c r="M206" t="s">
        <v>3925</v>
      </c>
      <c r="N206" t="s">
        <v>3929</v>
      </c>
      <c r="O206" t="s">
        <v>3929</v>
      </c>
      <c r="P206" t="s">
        <v>3925</v>
      </c>
      <c r="Q206" t="s">
        <v>3928</v>
      </c>
      <c r="R206" t="s">
        <v>3926</v>
      </c>
      <c r="T206" t="s">
        <v>123</v>
      </c>
      <c r="AO206" s="36" t="s">
        <v>799</v>
      </c>
      <c r="AP206" s="36" t="s">
        <v>799</v>
      </c>
      <c r="AQ206" t="s">
        <v>796</v>
      </c>
      <c r="AR206" t="s">
        <v>796</v>
      </c>
      <c r="AS206" t="s">
        <v>772</v>
      </c>
      <c r="BB206" t="s">
        <v>949</v>
      </c>
      <c r="BC206" t="s">
        <v>686</v>
      </c>
      <c r="BJ206" t="s">
        <v>3925</v>
      </c>
      <c r="BK206" t="s">
        <v>3925</v>
      </c>
    </row>
    <row r="207" spans="12:63">
      <c r="L207" t="s">
        <v>3926</v>
      </c>
      <c r="M207" t="s">
        <v>3926</v>
      </c>
      <c r="N207" t="s">
        <v>3930</v>
      </c>
      <c r="O207" t="s">
        <v>3930</v>
      </c>
      <c r="P207" t="s">
        <v>3926</v>
      </c>
      <c r="Q207" t="s">
        <v>3929</v>
      </c>
      <c r="R207" t="s">
        <v>3927</v>
      </c>
      <c r="T207" t="s">
        <v>124</v>
      </c>
      <c r="AO207" s="37" t="s">
        <v>826</v>
      </c>
      <c r="AP207" s="37" t="s">
        <v>826</v>
      </c>
      <c r="AQ207" t="s">
        <v>823</v>
      </c>
      <c r="AR207" t="s">
        <v>823</v>
      </c>
      <c r="AS207" t="s">
        <v>799</v>
      </c>
      <c r="BB207" t="s">
        <v>949</v>
      </c>
      <c r="BC207" t="s">
        <v>4690</v>
      </c>
      <c r="BJ207" t="s">
        <v>3926</v>
      </c>
      <c r="BK207" t="s">
        <v>3926</v>
      </c>
    </row>
    <row r="208" spans="12:63">
      <c r="L208" t="s">
        <v>3927</v>
      </c>
      <c r="M208" t="s">
        <v>3927</v>
      </c>
      <c r="N208" t="s">
        <v>3931</v>
      </c>
      <c r="O208" t="s">
        <v>3931</v>
      </c>
      <c r="P208" t="s">
        <v>3927</v>
      </c>
      <c r="Q208" t="s">
        <v>3930</v>
      </c>
      <c r="R208" t="s">
        <v>3928</v>
      </c>
      <c r="T208" t="s">
        <v>134</v>
      </c>
      <c r="AO208" s="36" t="s">
        <v>852</v>
      </c>
      <c r="AP208" s="36" t="s">
        <v>852</v>
      </c>
      <c r="AQ208" t="s">
        <v>849</v>
      </c>
      <c r="AR208" t="s">
        <v>849</v>
      </c>
      <c r="AS208" t="s">
        <v>826</v>
      </c>
      <c r="BB208" t="s">
        <v>949</v>
      </c>
      <c r="BC208" t="s">
        <v>742</v>
      </c>
      <c r="BJ208" t="s">
        <v>3927</v>
      </c>
      <c r="BK208" t="s">
        <v>3927</v>
      </c>
    </row>
    <row r="209" spans="12:63">
      <c r="L209" t="s">
        <v>3928</v>
      </c>
      <c r="M209" t="s">
        <v>3928</v>
      </c>
      <c r="N209" t="s">
        <v>3932</v>
      </c>
      <c r="O209" t="s">
        <v>3932</v>
      </c>
      <c r="P209" t="s">
        <v>3928</v>
      </c>
      <c r="Q209" t="s">
        <v>3931</v>
      </c>
      <c r="R209" t="s">
        <v>3929</v>
      </c>
      <c r="T209" t="s">
        <v>133</v>
      </c>
      <c r="AO209" s="37" t="s">
        <v>873</v>
      </c>
      <c r="AP209" s="37" t="s">
        <v>873</v>
      </c>
      <c r="AQ209" t="s">
        <v>871</v>
      </c>
      <c r="AR209" t="s">
        <v>871</v>
      </c>
      <c r="AS209" t="s">
        <v>852</v>
      </c>
      <c r="BB209" t="s">
        <v>949</v>
      </c>
      <c r="BC209" t="s">
        <v>770</v>
      </c>
      <c r="BJ209" t="s">
        <v>3928</v>
      </c>
      <c r="BK209" t="s">
        <v>3928</v>
      </c>
    </row>
    <row r="210" spans="12:63">
      <c r="L210" t="s">
        <v>3929</v>
      </c>
      <c r="M210" t="s">
        <v>3929</v>
      </c>
      <c r="N210" t="s">
        <v>3933</v>
      </c>
      <c r="O210" t="s">
        <v>3933</v>
      </c>
      <c r="P210" t="s">
        <v>3929</v>
      </c>
      <c r="Q210" t="s">
        <v>3932</v>
      </c>
      <c r="R210" t="s">
        <v>3930</v>
      </c>
      <c r="T210" t="s">
        <v>230</v>
      </c>
      <c r="AO210" s="36" t="s">
        <v>895</v>
      </c>
      <c r="AP210" s="36" t="s">
        <v>895</v>
      </c>
      <c r="AQ210" t="s">
        <v>893</v>
      </c>
      <c r="AR210" t="s">
        <v>893</v>
      </c>
      <c r="AS210" t="s">
        <v>873</v>
      </c>
      <c r="BB210" t="s">
        <v>949</v>
      </c>
      <c r="BC210" t="s">
        <v>797</v>
      </c>
      <c r="BJ210" t="s">
        <v>3929</v>
      </c>
      <c r="BK210" t="s">
        <v>3929</v>
      </c>
    </row>
    <row r="211" spans="12:63">
      <c r="L211" t="s">
        <v>3930</v>
      </c>
      <c r="M211" t="s">
        <v>3930</v>
      </c>
      <c r="N211" t="s">
        <v>3934</v>
      </c>
      <c r="O211" t="s">
        <v>3934</v>
      </c>
      <c r="P211" t="s">
        <v>3930</v>
      </c>
      <c r="Q211" t="s">
        <v>3933</v>
      </c>
      <c r="R211" t="s">
        <v>3931</v>
      </c>
      <c r="T211" t="s">
        <v>98</v>
      </c>
      <c r="AO211" s="36" t="s">
        <v>631</v>
      </c>
      <c r="AP211" s="36" t="s">
        <v>631</v>
      </c>
      <c r="AQ211" t="s">
        <v>914</v>
      </c>
      <c r="AR211" t="s">
        <v>914</v>
      </c>
      <c r="AS211" t="s">
        <v>895</v>
      </c>
      <c r="BB211" t="s">
        <v>949</v>
      </c>
      <c r="BC211" t="s">
        <v>824</v>
      </c>
      <c r="BJ211" t="s">
        <v>3930</v>
      </c>
      <c r="BK211" t="s">
        <v>3930</v>
      </c>
    </row>
    <row r="212" spans="12:63">
      <c r="L212" t="s">
        <v>3931</v>
      </c>
      <c r="M212" t="s">
        <v>3931</v>
      </c>
      <c r="N212" t="s">
        <v>3935</v>
      </c>
      <c r="O212" t="s">
        <v>3935</v>
      </c>
      <c r="P212" t="s">
        <v>3931</v>
      </c>
      <c r="Q212" t="s">
        <v>3934</v>
      </c>
      <c r="R212" t="s">
        <v>3932</v>
      </c>
      <c r="T212" t="s">
        <v>231</v>
      </c>
      <c r="AO212" s="37" t="s">
        <v>661</v>
      </c>
      <c r="AP212" s="37" t="s">
        <v>661</v>
      </c>
      <c r="AQ212" t="s">
        <v>929</v>
      </c>
      <c r="AR212" t="s">
        <v>929</v>
      </c>
      <c r="AS212" t="s">
        <v>631</v>
      </c>
      <c r="BB212" t="s">
        <v>949</v>
      </c>
      <c r="BC212" t="s">
        <v>850</v>
      </c>
      <c r="BJ212" t="s">
        <v>3931</v>
      </c>
      <c r="BK212" t="s">
        <v>3931</v>
      </c>
    </row>
    <row r="213" spans="12:63">
      <c r="L213" t="s">
        <v>3932</v>
      </c>
      <c r="M213" t="s">
        <v>3932</v>
      </c>
      <c r="N213" t="s">
        <v>3936</v>
      </c>
      <c r="O213" t="s">
        <v>3936</v>
      </c>
      <c r="P213" t="s">
        <v>3932</v>
      </c>
      <c r="Q213" t="s">
        <v>3935</v>
      </c>
      <c r="R213" t="s">
        <v>3933</v>
      </c>
      <c r="T213" t="s">
        <v>120</v>
      </c>
      <c r="AO213" s="36" t="s">
        <v>689</v>
      </c>
      <c r="AP213" s="36" t="s">
        <v>689</v>
      </c>
      <c r="AQ213" t="s">
        <v>943</v>
      </c>
      <c r="AR213" t="s">
        <v>943</v>
      </c>
      <c r="AS213" t="s">
        <v>661</v>
      </c>
      <c r="BB213" t="s">
        <v>974</v>
      </c>
      <c r="BC213" t="s">
        <v>631</v>
      </c>
      <c r="BJ213" t="s">
        <v>3932</v>
      </c>
      <c r="BK213" t="s">
        <v>3932</v>
      </c>
    </row>
    <row r="214" spans="12:63">
      <c r="L214" t="s">
        <v>3933</v>
      </c>
      <c r="M214" t="s">
        <v>3933</v>
      </c>
      <c r="N214" t="s">
        <v>3937</v>
      </c>
      <c r="O214" t="s">
        <v>3937</v>
      </c>
      <c r="P214" t="s">
        <v>3933</v>
      </c>
      <c r="Q214" t="s">
        <v>3936</v>
      </c>
      <c r="R214" t="s">
        <v>3934</v>
      </c>
      <c r="T214" t="s">
        <v>263</v>
      </c>
      <c r="AO214" s="37" t="s">
        <v>717</v>
      </c>
      <c r="AP214" s="37" t="s">
        <v>717</v>
      </c>
      <c r="AQ214" t="s">
        <v>628</v>
      </c>
      <c r="AR214" t="s">
        <v>628</v>
      </c>
      <c r="AS214" t="s">
        <v>689</v>
      </c>
      <c r="BB214" t="s">
        <v>974</v>
      </c>
      <c r="BC214" t="s">
        <v>661</v>
      </c>
      <c r="BJ214" t="s">
        <v>3933</v>
      </c>
      <c r="BK214" t="s">
        <v>3933</v>
      </c>
    </row>
    <row r="215" spans="12:63">
      <c r="L215" t="s">
        <v>3934</v>
      </c>
      <c r="M215" t="s">
        <v>3934</v>
      </c>
      <c r="N215" t="s">
        <v>3938</v>
      </c>
      <c r="O215" t="s">
        <v>3938</v>
      </c>
      <c r="P215" t="s">
        <v>3934</v>
      </c>
      <c r="Q215" t="s">
        <v>3937</v>
      </c>
      <c r="R215" t="s">
        <v>3935</v>
      </c>
      <c r="T215" t="s">
        <v>122</v>
      </c>
      <c r="AO215" s="36" t="s">
        <v>745</v>
      </c>
      <c r="AP215" s="36" t="s">
        <v>745</v>
      </c>
      <c r="AQ215" t="s">
        <v>658</v>
      </c>
      <c r="AR215" t="s">
        <v>658</v>
      </c>
      <c r="AS215" t="s">
        <v>717</v>
      </c>
      <c r="BB215" t="s">
        <v>974</v>
      </c>
      <c r="BC215" t="s">
        <v>689</v>
      </c>
      <c r="BJ215" t="s">
        <v>3934</v>
      </c>
      <c r="BK215" t="s">
        <v>3934</v>
      </c>
    </row>
    <row r="216" spans="12:63">
      <c r="L216" t="s">
        <v>3935</v>
      </c>
      <c r="M216" t="s">
        <v>3935</v>
      </c>
      <c r="N216" t="s">
        <v>3939</v>
      </c>
      <c r="O216" t="s">
        <v>3939</v>
      </c>
      <c r="P216" t="s">
        <v>3935</v>
      </c>
      <c r="Q216" t="s">
        <v>3938</v>
      </c>
      <c r="R216" t="s">
        <v>3936</v>
      </c>
      <c r="T216" t="s">
        <v>265</v>
      </c>
      <c r="AO216" s="37" t="s">
        <v>773</v>
      </c>
      <c r="AP216" s="37" t="s">
        <v>773</v>
      </c>
      <c r="AQ216" t="s">
        <v>686</v>
      </c>
      <c r="AR216" t="s">
        <v>686</v>
      </c>
      <c r="AS216" t="s">
        <v>745</v>
      </c>
      <c r="BB216" t="s">
        <v>974</v>
      </c>
      <c r="BC216" t="s">
        <v>717</v>
      </c>
      <c r="BJ216" t="s">
        <v>3935</v>
      </c>
      <c r="BK216" t="s">
        <v>3935</v>
      </c>
    </row>
    <row r="217" spans="12:63">
      <c r="L217" t="s">
        <v>3936</v>
      </c>
      <c r="M217" t="s">
        <v>3936</v>
      </c>
      <c r="N217" t="s">
        <v>3940</v>
      </c>
      <c r="O217" t="s">
        <v>3940</v>
      </c>
      <c r="P217" t="s">
        <v>3936</v>
      </c>
      <c r="Q217" t="s">
        <v>3939</v>
      </c>
      <c r="R217" t="s">
        <v>3937</v>
      </c>
      <c r="T217" t="s">
        <v>118</v>
      </c>
      <c r="AO217" s="36" t="s">
        <v>800</v>
      </c>
      <c r="AP217" s="36" t="s">
        <v>800</v>
      </c>
      <c r="AQ217" t="s">
        <v>714</v>
      </c>
      <c r="AR217" t="s">
        <v>714</v>
      </c>
      <c r="AS217" t="s">
        <v>773</v>
      </c>
      <c r="BB217" t="s">
        <v>974</v>
      </c>
      <c r="BC217" t="s">
        <v>745</v>
      </c>
      <c r="BJ217" t="s">
        <v>3936</v>
      </c>
      <c r="BK217" t="s">
        <v>3936</v>
      </c>
    </row>
    <row r="218" spans="12:63">
      <c r="L218" t="s">
        <v>3937</v>
      </c>
      <c r="M218" t="s">
        <v>3937</v>
      </c>
      <c r="N218" t="s">
        <v>3941</v>
      </c>
      <c r="O218" t="s">
        <v>3941</v>
      </c>
      <c r="P218" t="s">
        <v>3937</v>
      </c>
      <c r="Q218" t="s">
        <v>3940</v>
      </c>
      <c r="R218" t="s">
        <v>3938</v>
      </c>
      <c r="T218" t="s">
        <v>121</v>
      </c>
      <c r="AO218" s="37" t="s">
        <v>827</v>
      </c>
      <c r="AP218" s="37" t="s">
        <v>827</v>
      </c>
      <c r="AQ218" t="s">
        <v>742</v>
      </c>
      <c r="AR218" t="s">
        <v>742</v>
      </c>
      <c r="AS218" t="s">
        <v>800</v>
      </c>
      <c r="BB218" t="s">
        <v>974</v>
      </c>
      <c r="BC218" t="s">
        <v>773</v>
      </c>
      <c r="BJ218" t="s">
        <v>3937</v>
      </c>
      <c r="BK218" t="s">
        <v>3937</v>
      </c>
    </row>
    <row r="219" spans="12:63">
      <c r="L219" t="s">
        <v>3938</v>
      </c>
      <c r="M219" t="s">
        <v>3938</v>
      </c>
      <c r="N219" t="s">
        <v>3943</v>
      </c>
      <c r="O219" t="s">
        <v>3943</v>
      </c>
      <c r="P219" t="s">
        <v>3938</v>
      </c>
      <c r="Q219" t="s">
        <v>3941</v>
      </c>
      <c r="R219" t="s">
        <v>3939</v>
      </c>
      <c r="T219" t="s">
        <v>119</v>
      </c>
      <c r="AO219" s="36" t="s">
        <v>853</v>
      </c>
      <c r="AP219" s="36" t="s">
        <v>853</v>
      </c>
      <c r="AQ219" t="s">
        <v>770</v>
      </c>
      <c r="AR219" t="s">
        <v>770</v>
      </c>
      <c r="AS219" t="s">
        <v>827</v>
      </c>
      <c r="BB219" t="s">
        <v>974</v>
      </c>
      <c r="BC219" t="s">
        <v>800</v>
      </c>
      <c r="BJ219" t="s">
        <v>3938</v>
      </c>
      <c r="BK219" t="s">
        <v>3938</v>
      </c>
    </row>
    <row r="220" spans="12:63">
      <c r="L220" t="s">
        <v>3939</v>
      </c>
      <c r="M220" t="s">
        <v>3939</v>
      </c>
      <c r="N220" t="s">
        <v>3944</v>
      </c>
      <c r="O220" t="s">
        <v>3944</v>
      </c>
      <c r="P220" t="s">
        <v>3939</v>
      </c>
      <c r="Q220" t="s">
        <v>3943</v>
      </c>
      <c r="R220" t="s">
        <v>3940</v>
      </c>
      <c r="T220" t="s">
        <v>117</v>
      </c>
      <c r="AO220" s="37" t="s">
        <v>874</v>
      </c>
      <c r="AP220" s="37" t="s">
        <v>874</v>
      </c>
      <c r="AQ220" t="s">
        <v>797</v>
      </c>
      <c r="AR220" t="s">
        <v>797</v>
      </c>
      <c r="AS220" t="s">
        <v>853</v>
      </c>
      <c r="BB220" t="s">
        <v>974</v>
      </c>
      <c r="BC220" t="s">
        <v>827</v>
      </c>
      <c r="BJ220" t="s">
        <v>3939</v>
      </c>
      <c r="BK220" t="s">
        <v>3939</v>
      </c>
    </row>
    <row r="221" spans="12:63">
      <c r="L221" t="s">
        <v>3940</v>
      </c>
      <c r="M221" t="s">
        <v>3940</v>
      </c>
      <c r="N221" t="s">
        <v>3945</v>
      </c>
      <c r="O221" t="s">
        <v>3945</v>
      </c>
      <c r="P221" t="s">
        <v>3940</v>
      </c>
      <c r="Q221" t="s">
        <v>3944</v>
      </c>
      <c r="R221" t="s">
        <v>3941</v>
      </c>
      <c r="T221" t="s">
        <v>116</v>
      </c>
      <c r="AO221" s="36" t="s">
        <v>896</v>
      </c>
      <c r="AP221" s="36" t="s">
        <v>896</v>
      </c>
      <c r="AQ221" t="s">
        <v>824</v>
      </c>
      <c r="AR221" t="s">
        <v>824</v>
      </c>
      <c r="AS221" t="s">
        <v>874</v>
      </c>
      <c r="BB221" t="s">
        <v>974</v>
      </c>
      <c r="BC221" t="s">
        <v>853</v>
      </c>
      <c r="BJ221" t="s">
        <v>3940</v>
      </c>
      <c r="BK221" t="s">
        <v>3940</v>
      </c>
    </row>
    <row r="222" spans="12:63">
      <c r="L222" t="s">
        <v>3941</v>
      </c>
      <c r="M222" t="s">
        <v>3941</v>
      </c>
      <c r="N222" t="s">
        <v>3946</v>
      </c>
      <c r="O222" t="s">
        <v>3946</v>
      </c>
      <c r="P222" t="s">
        <v>3941</v>
      </c>
      <c r="Q222" t="s">
        <v>3945</v>
      </c>
      <c r="R222" t="s">
        <v>3943</v>
      </c>
      <c r="T222" t="s">
        <v>112</v>
      </c>
      <c r="AO222" s="37" t="s">
        <v>916</v>
      </c>
      <c r="AP222" s="37" t="s">
        <v>916</v>
      </c>
      <c r="AQ222" t="s">
        <v>850</v>
      </c>
      <c r="AR222" t="s">
        <v>850</v>
      </c>
      <c r="AS222" t="s">
        <v>896</v>
      </c>
      <c r="BB222" t="s">
        <v>974</v>
      </c>
      <c r="BC222" t="s">
        <v>874</v>
      </c>
      <c r="BJ222" t="s">
        <v>3941</v>
      </c>
      <c r="BK222" t="s">
        <v>3941</v>
      </c>
    </row>
    <row r="223" spans="12:63">
      <c r="L223" t="s">
        <v>3942</v>
      </c>
      <c r="M223" t="s">
        <v>3943</v>
      </c>
      <c r="N223" t="s">
        <v>3947</v>
      </c>
      <c r="O223" t="s">
        <v>3947</v>
      </c>
      <c r="P223" t="s">
        <v>3943</v>
      </c>
      <c r="Q223" t="s">
        <v>3946</v>
      </c>
      <c r="R223" t="s">
        <v>3944</v>
      </c>
      <c r="T223" t="s">
        <v>138</v>
      </c>
      <c r="AO223" s="36" t="s">
        <v>931</v>
      </c>
      <c r="AP223" s="36" t="s">
        <v>931</v>
      </c>
      <c r="AQ223" t="s">
        <v>629</v>
      </c>
      <c r="AR223" t="s">
        <v>629</v>
      </c>
      <c r="AS223" t="s">
        <v>916</v>
      </c>
      <c r="BB223" t="s">
        <v>974</v>
      </c>
      <c r="BC223" t="s">
        <v>896</v>
      </c>
      <c r="BJ223" t="s">
        <v>3943</v>
      </c>
      <c r="BK223" t="s">
        <v>3943</v>
      </c>
    </row>
    <row r="224" spans="12:63">
      <c r="L224" t="s">
        <v>3943</v>
      </c>
      <c r="M224" t="s">
        <v>3944</v>
      </c>
      <c r="N224" t="s">
        <v>3948</v>
      </c>
      <c r="O224" t="s">
        <v>3948</v>
      </c>
      <c r="P224" t="s">
        <v>3944</v>
      </c>
      <c r="Q224" t="s">
        <v>3947</v>
      </c>
      <c r="R224" t="s">
        <v>3945</v>
      </c>
      <c r="T224" t="s">
        <v>139</v>
      </c>
      <c r="AO224" s="37" t="s">
        <v>944</v>
      </c>
      <c r="AP224" s="37" t="s">
        <v>944</v>
      </c>
      <c r="AQ224" t="s">
        <v>4113</v>
      </c>
      <c r="AR224" t="s">
        <v>659</v>
      </c>
      <c r="AS224" t="s">
        <v>931</v>
      </c>
      <c r="BB224" t="s">
        <v>974</v>
      </c>
      <c r="BC224" t="s">
        <v>916</v>
      </c>
      <c r="BJ224" t="s">
        <v>3944</v>
      </c>
      <c r="BK224" t="s">
        <v>3944</v>
      </c>
    </row>
    <row r="225" spans="12:63">
      <c r="L225" t="s">
        <v>3944</v>
      </c>
      <c r="M225" t="s">
        <v>3945</v>
      </c>
      <c r="N225" t="s">
        <v>3949</v>
      </c>
      <c r="O225" t="s">
        <v>3949</v>
      </c>
      <c r="P225" t="s">
        <v>3945</v>
      </c>
      <c r="Q225" t="s">
        <v>3948</v>
      </c>
      <c r="R225" t="s">
        <v>3946</v>
      </c>
      <c r="T225" t="s">
        <v>140</v>
      </c>
      <c r="AO225" s="36" t="s">
        <v>4116</v>
      </c>
      <c r="AP225" s="36" t="s">
        <v>632</v>
      </c>
      <c r="AQ225" t="s">
        <v>687</v>
      </c>
      <c r="AR225" t="s">
        <v>687</v>
      </c>
      <c r="AS225" t="s">
        <v>944</v>
      </c>
      <c r="BB225" t="s">
        <v>974</v>
      </c>
      <c r="BC225" t="s">
        <v>931</v>
      </c>
      <c r="BJ225" t="s">
        <v>3945</v>
      </c>
      <c r="BK225" t="s">
        <v>3945</v>
      </c>
    </row>
    <row r="226" spans="12:63">
      <c r="L226" t="s">
        <v>3945</v>
      </c>
      <c r="M226" t="s">
        <v>3946</v>
      </c>
      <c r="N226" t="s">
        <v>3950</v>
      </c>
      <c r="O226" t="s">
        <v>3950</v>
      </c>
      <c r="P226" t="s">
        <v>3946</v>
      </c>
      <c r="Q226" t="s">
        <v>3949</v>
      </c>
      <c r="R226" t="s">
        <v>3947</v>
      </c>
      <c r="T226" t="s">
        <v>136</v>
      </c>
      <c r="AO226" s="37" t="s">
        <v>662</v>
      </c>
      <c r="AP226" s="37" t="s">
        <v>662</v>
      </c>
      <c r="AQ226" t="s">
        <v>715</v>
      </c>
      <c r="AR226" t="s">
        <v>715</v>
      </c>
      <c r="AS226" t="s">
        <v>632</v>
      </c>
      <c r="BB226" t="s">
        <v>974</v>
      </c>
      <c r="BC226" t="s">
        <v>944</v>
      </c>
      <c r="BJ226" t="s">
        <v>3946</v>
      </c>
      <c r="BK226" t="s">
        <v>3946</v>
      </c>
    </row>
    <row r="227" spans="12:63">
      <c r="L227" t="s">
        <v>3946</v>
      </c>
      <c r="M227" t="s">
        <v>3947</v>
      </c>
      <c r="N227" t="s">
        <v>3951</v>
      </c>
      <c r="O227" t="s">
        <v>3951</v>
      </c>
      <c r="P227" t="s">
        <v>3947</v>
      </c>
      <c r="Q227" t="s">
        <v>3950</v>
      </c>
      <c r="R227" t="s">
        <v>3948</v>
      </c>
      <c r="T227" t="s">
        <v>188</v>
      </c>
      <c r="AO227" s="36" t="s">
        <v>690</v>
      </c>
      <c r="AP227" s="36" t="s">
        <v>690</v>
      </c>
      <c r="AQ227" t="s">
        <v>743</v>
      </c>
      <c r="AR227" t="s">
        <v>743</v>
      </c>
      <c r="AS227" t="s">
        <v>662</v>
      </c>
      <c r="BB227" t="s">
        <v>4649</v>
      </c>
      <c r="BC227" t="s">
        <v>4653</v>
      </c>
      <c r="BJ227" t="s">
        <v>3947</v>
      </c>
      <c r="BK227" t="s">
        <v>3947</v>
      </c>
    </row>
    <row r="228" spans="12:63">
      <c r="L228" t="s">
        <v>3947</v>
      </c>
      <c r="M228" t="s">
        <v>3948</v>
      </c>
      <c r="N228" t="s">
        <v>3952</v>
      </c>
      <c r="O228" t="s">
        <v>3952</v>
      </c>
      <c r="P228" t="s">
        <v>3948</v>
      </c>
      <c r="Q228" t="s">
        <v>3951</v>
      </c>
      <c r="R228" t="s">
        <v>3949</v>
      </c>
      <c r="T228" t="s">
        <v>151</v>
      </c>
      <c r="AO228" s="37" t="s">
        <v>718</v>
      </c>
      <c r="AP228" s="37" t="s">
        <v>718</v>
      </c>
      <c r="AQ228" t="s">
        <v>771</v>
      </c>
      <c r="AR228" t="s">
        <v>771</v>
      </c>
      <c r="AS228" t="s">
        <v>690</v>
      </c>
      <c r="BB228" t="s">
        <v>978</v>
      </c>
      <c r="BC228" t="s">
        <v>4116</v>
      </c>
      <c r="BJ228" t="s">
        <v>3948</v>
      </c>
      <c r="BK228" t="s">
        <v>3948</v>
      </c>
    </row>
    <row r="229" spans="12:63">
      <c r="L229" t="s">
        <v>3948</v>
      </c>
      <c r="M229" t="s">
        <v>3949</v>
      </c>
      <c r="N229" t="s">
        <v>3953</v>
      </c>
      <c r="O229" t="s">
        <v>3953</v>
      </c>
      <c r="P229" t="s">
        <v>3949</v>
      </c>
      <c r="Q229" t="s">
        <v>3952</v>
      </c>
      <c r="R229" t="s">
        <v>3950</v>
      </c>
      <c r="T229" t="s">
        <v>152</v>
      </c>
      <c r="AO229" s="36" t="s">
        <v>746</v>
      </c>
      <c r="AP229" s="36" t="s">
        <v>746</v>
      </c>
      <c r="AQ229" t="s">
        <v>798</v>
      </c>
      <c r="AR229" t="s">
        <v>798</v>
      </c>
      <c r="AS229" t="s">
        <v>718</v>
      </c>
      <c r="BB229" t="s">
        <v>978</v>
      </c>
      <c r="BC229" t="s">
        <v>662</v>
      </c>
      <c r="BJ229" t="s">
        <v>3949</v>
      </c>
      <c r="BK229" t="s">
        <v>3949</v>
      </c>
    </row>
    <row r="230" spans="12:63">
      <c r="L230" t="s">
        <v>3949</v>
      </c>
      <c r="M230" t="s">
        <v>3950</v>
      </c>
      <c r="N230" t="s">
        <v>3954</v>
      </c>
      <c r="O230" t="s">
        <v>3954</v>
      </c>
      <c r="P230" t="s">
        <v>3950</v>
      </c>
      <c r="Q230" t="s">
        <v>3953</v>
      </c>
      <c r="R230" t="s">
        <v>3951</v>
      </c>
      <c r="T230" t="s">
        <v>158</v>
      </c>
      <c r="AO230" s="37" t="s">
        <v>4117</v>
      </c>
      <c r="AP230" s="37" t="s">
        <v>774</v>
      </c>
      <c r="AQ230" t="s">
        <v>4645</v>
      </c>
      <c r="AR230" t="s">
        <v>825</v>
      </c>
      <c r="AS230" t="s">
        <v>746</v>
      </c>
      <c r="BB230" t="s">
        <v>978</v>
      </c>
      <c r="BC230" t="s">
        <v>690</v>
      </c>
      <c r="BJ230" t="s">
        <v>3950</v>
      </c>
      <c r="BK230" t="s">
        <v>3950</v>
      </c>
    </row>
    <row r="231" spans="12:63">
      <c r="L231" t="s">
        <v>3950</v>
      </c>
      <c r="M231" t="s">
        <v>3951</v>
      </c>
      <c r="N231" t="s">
        <v>3955</v>
      </c>
      <c r="O231" t="s">
        <v>3955</v>
      </c>
      <c r="P231" t="s">
        <v>3951</v>
      </c>
      <c r="Q231" t="s">
        <v>3954</v>
      </c>
      <c r="R231" t="s">
        <v>3952</v>
      </c>
      <c r="T231" t="s">
        <v>155</v>
      </c>
      <c r="AO231" s="36" t="s">
        <v>801</v>
      </c>
      <c r="AP231" s="36" t="s">
        <v>801</v>
      </c>
      <c r="AQ231" t="s">
        <v>851</v>
      </c>
      <c r="AR231" t="s">
        <v>851</v>
      </c>
      <c r="AS231" t="s">
        <v>774</v>
      </c>
      <c r="BB231" t="s">
        <v>978</v>
      </c>
      <c r="BC231" t="s">
        <v>718</v>
      </c>
      <c r="BJ231" t="s">
        <v>3951</v>
      </c>
      <c r="BK231" t="s">
        <v>3951</v>
      </c>
    </row>
    <row r="232" spans="12:63">
      <c r="L232" t="s">
        <v>3951</v>
      </c>
      <c r="M232" t="s">
        <v>3952</v>
      </c>
      <c r="N232" t="s">
        <v>3956</v>
      </c>
      <c r="O232" t="s">
        <v>3956</v>
      </c>
      <c r="P232" t="s">
        <v>3952</v>
      </c>
      <c r="Q232" t="s">
        <v>3955</v>
      </c>
      <c r="R232" t="s">
        <v>3953</v>
      </c>
      <c r="T232" t="s">
        <v>145</v>
      </c>
      <c r="AO232" s="37" t="s">
        <v>828</v>
      </c>
      <c r="AP232" s="37" t="s">
        <v>828</v>
      </c>
      <c r="AQ232" t="s">
        <v>872</v>
      </c>
      <c r="AR232" t="s">
        <v>872</v>
      </c>
      <c r="AS232" t="s">
        <v>801</v>
      </c>
      <c r="BB232" t="s">
        <v>978</v>
      </c>
      <c r="BC232" t="s">
        <v>746</v>
      </c>
      <c r="BJ232" t="s">
        <v>3952</v>
      </c>
      <c r="BK232" t="s">
        <v>3952</v>
      </c>
    </row>
    <row r="233" spans="12:63">
      <c r="L233" t="s">
        <v>3952</v>
      </c>
      <c r="M233" t="s">
        <v>3953</v>
      </c>
      <c r="N233" t="s">
        <v>3957</v>
      </c>
      <c r="O233" t="s">
        <v>3957</v>
      </c>
      <c r="P233" t="s">
        <v>3953</v>
      </c>
      <c r="Q233" t="s">
        <v>3956</v>
      </c>
      <c r="R233" t="s">
        <v>3954</v>
      </c>
      <c r="T233" t="s">
        <v>157</v>
      </c>
      <c r="AO233" s="36" t="s">
        <v>854</v>
      </c>
      <c r="AP233" s="36" t="s">
        <v>854</v>
      </c>
      <c r="AQ233" t="s">
        <v>894</v>
      </c>
      <c r="AR233" t="s">
        <v>894</v>
      </c>
      <c r="AS233" t="s">
        <v>828</v>
      </c>
      <c r="BB233" t="s">
        <v>978</v>
      </c>
      <c r="BC233" t="s">
        <v>4117</v>
      </c>
      <c r="BJ233" t="s">
        <v>3953</v>
      </c>
      <c r="BK233" t="s">
        <v>3953</v>
      </c>
    </row>
    <row r="234" spans="12:63">
      <c r="L234" t="s">
        <v>3953</v>
      </c>
      <c r="M234" t="s">
        <v>3954</v>
      </c>
      <c r="N234" t="s">
        <v>3958</v>
      </c>
      <c r="O234" t="s">
        <v>3958</v>
      </c>
      <c r="P234" t="s">
        <v>3954</v>
      </c>
      <c r="Q234" t="s">
        <v>3957</v>
      </c>
      <c r="R234" t="s">
        <v>3955</v>
      </c>
      <c r="T234" t="s">
        <v>156</v>
      </c>
      <c r="AO234" s="37" t="s">
        <v>875</v>
      </c>
      <c r="AP234" s="37" t="s">
        <v>875</v>
      </c>
      <c r="AQ234" t="s">
        <v>915</v>
      </c>
      <c r="AR234" t="s">
        <v>915</v>
      </c>
      <c r="AS234" t="s">
        <v>854</v>
      </c>
      <c r="BB234" t="s">
        <v>978</v>
      </c>
      <c r="BC234" t="s">
        <v>801</v>
      </c>
      <c r="BJ234" t="s">
        <v>3954</v>
      </c>
      <c r="BK234" t="s">
        <v>3954</v>
      </c>
    </row>
    <row r="235" spans="12:63">
      <c r="L235" t="s">
        <v>3954</v>
      </c>
      <c r="M235" t="s">
        <v>3955</v>
      </c>
      <c r="N235" t="s">
        <v>3959</v>
      </c>
      <c r="O235" t="s">
        <v>3959</v>
      </c>
      <c r="P235" t="s">
        <v>3955</v>
      </c>
      <c r="Q235" t="s">
        <v>3958</v>
      </c>
      <c r="R235" t="s">
        <v>3956</v>
      </c>
      <c r="T235" t="s">
        <v>135</v>
      </c>
      <c r="AO235" s="36" t="s">
        <v>4118</v>
      </c>
      <c r="AP235" s="36" t="s">
        <v>897</v>
      </c>
      <c r="AQ235" t="s">
        <v>930</v>
      </c>
      <c r="AR235" t="s">
        <v>930</v>
      </c>
      <c r="AS235" t="s">
        <v>875</v>
      </c>
      <c r="BB235" t="s">
        <v>978</v>
      </c>
      <c r="BC235" t="s">
        <v>828</v>
      </c>
      <c r="BJ235" t="s">
        <v>3955</v>
      </c>
      <c r="BK235" t="s">
        <v>3955</v>
      </c>
    </row>
    <row r="236" spans="12:63">
      <c r="L236" t="s">
        <v>3955</v>
      </c>
      <c r="M236" t="s">
        <v>3956</v>
      </c>
      <c r="N236" t="s">
        <v>3960</v>
      </c>
      <c r="O236" t="s">
        <v>3960</v>
      </c>
      <c r="P236" t="s">
        <v>3956</v>
      </c>
      <c r="Q236" t="s">
        <v>3959</v>
      </c>
      <c r="R236" t="s">
        <v>3957</v>
      </c>
      <c r="T236" t="s">
        <v>148</v>
      </c>
      <c r="AO236" s="37" t="s">
        <v>4119</v>
      </c>
      <c r="AP236" s="37" t="s">
        <v>917</v>
      </c>
      <c r="AQ236" t="s">
        <v>630</v>
      </c>
      <c r="AR236" t="s">
        <v>630</v>
      </c>
      <c r="AS236" t="s">
        <v>897</v>
      </c>
      <c r="BB236" t="s">
        <v>978</v>
      </c>
      <c r="BC236" t="s">
        <v>854</v>
      </c>
      <c r="BJ236" t="s">
        <v>3956</v>
      </c>
      <c r="BK236" t="s">
        <v>3956</v>
      </c>
    </row>
    <row r="237" spans="12:63">
      <c r="L237" t="s">
        <v>3956</v>
      </c>
      <c r="M237" t="s">
        <v>3957</v>
      </c>
      <c r="N237" t="s">
        <v>3961</v>
      </c>
      <c r="O237" t="s">
        <v>3961</v>
      </c>
      <c r="P237" t="s">
        <v>3957</v>
      </c>
      <c r="Q237" t="s">
        <v>3960</v>
      </c>
      <c r="R237" t="s">
        <v>3958</v>
      </c>
      <c r="T237" t="s">
        <v>42</v>
      </c>
      <c r="AO237" s="36" t="s">
        <v>633</v>
      </c>
      <c r="AP237" s="36" t="s">
        <v>633</v>
      </c>
      <c r="AQ237" t="s">
        <v>660</v>
      </c>
      <c r="AR237" t="s">
        <v>660</v>
      </c>
      <c r="AS237" t="s">
        <v>917</v>
      </c>
      <c r="BB237" t="s">
        <v>978</v>
      </c>
      <c r="BC237" t="s">
        <v>875</v>
      </c>
      <c r="BJ237" t="s">
        <v>3957</v>
      </c>
      <c r="BK237" t="s">
        <v>3957</v>
      </c>
    </row>
    <row r="238" spans="12:63">
      <c r="L238" t="s">
        <v>3957</v>
      </c>
      <c r="M238" t="s">
        <v>3958</v>
      </c>
      <c r="N238" t="s">
        <v>3962</v>
      </c>
      <c r="O238" t="s">
        <v>3962</v>
      </c>
      <c r="P238" t="s">
        <v>3958</v>
      </c>
      <c r="Q238" t="s">
        <v>3961</v>
      </c>
      <c r="R238" t="s">
        <v>3959</v>
      </c>
      <c r="T238" t="s">
        <v>43</v>
      </c>
      <c r="AO238" s="37" t="s">
        <v>663</v>
      </c>
      <c r="AP238" s="37" t="s">
        <v>663</v>
      </c>
      <c r="AQ238" t="s">
        <v>4115</v>
      </c>
      <c r="AR238" t="s">
        <v>688</v>
      </c>
      <c r="AS238" t="s">
        <v>633</v>
      </c>
      <c r="BB238" t="s">
        <v>978</v>
      </c>
      <c r="BC238" t="s">
        <v>4118</v>
      </c>
      <c r="BJ238" t="s">
        <v>3958</v>
      </c>
      <c r="BK238" t="s">
        <v>3958</v>
      </c>
    </row>
    <row r="239" spans="12:63">
      <c r="L239" t="s">
        <v>3958</v>
      </c>
      <c r="M239" t="s">
        <v>3959</v>
      </c>
      <c r="N239" t="s">
        <v>3963</v>
      </c>
      <c r="O239" t="s">
        <v>3963</v>
      </c>
      <c r="P239" t="s">
        <v>3959</v>
      </c>
      <c r="Q239" t="s">
        <v>3962</v>
      </c>
      <c r="R239" t="s">
        <v>3960</v>
      </c>
      <c r="T239" t="s">
        <v>22</v>
      </c>
      <c r="AO239" s="36" t="s">
        <v>691</v>
      </c>
      <c r="AP239" s="36" t="s">
        <v>691</v>
      </c>
      <c r="AQ239" t="s">
        <v>716</v>
      </c>
      <c r="AR239" t="s">
        <v>716</v>
      </c>
      <c r="AS239" t="s">
        <v>663</v>
      </c>
      <c r="BB239" t="s">
        <v>978</v>
      </c>
      <c r="BC239" t="s">
        <v>4119</v>
      </c>
      <c r="BJ239" t="s">
        <v>3959</v>
      </c>
      <c r="BK239" t="s">
        <v>3959</v>
      </c>
    </row>
    <row r="240" spans="12:63">
      <c r="L240" t="s">
        <v>3959</v>
      </c>
      <c r="M240" t="s">
        <v>3960</v>
      </c>
      <c r="N240" t="s">
        <v>3964</v>
      </c>
      <c r="O240" t="s">
        <v>3964</v>
      </c>
      <c r="P240" t="s">
        <v>3960</v>
      </c>
      <c r="Q240" t="s">
        <v>3963</v>
      </c>
      <c r="R240" t="s">
        <v>3961</v>
      </c>
      <c r="T240" t="s">
        <v>33</v>
      </c>
      <c r="AO240" s="37" t="s">
        <v>719</v>
      </c>
      <c r="AP240" s="37" t="s">
        <v>719</v>
      </c>
      <c r="AQ240" t="s">
        <v>744</v>
      </c>
      <c r="AR240" t="s">
        <v>744</v>
      </c>
      <c r="AS240" t="s">
        <v>691</v>
      </c>
      <c r="BB240" t="s">
        <v>982</v>
      </c>
      <c r="BC240" t="s">
        <v>633</v>
      </c>
      <c r="BJ240" t="s">
        <v>3960</v>
      </c>
      <c r="BK240" t="s">
        <v>3960</v>
      </c>
    </row>
    <row r="241" spans="12:63">
      <c r="L241" t="s">
        <v>3960</v>
      </c>
      <c r="M241" t="s">
        <v>3961</v>
      </c>
      <c r="N241" t="s">
        <v>3965</v>
      </c>
      <c r="O241" t="s">
        <v>3965</v>
      </c>
      <c r="P241" t="s">
        <v>3961</v>
      </c>
      <c r="Q241" t="s">
        <v>3964</v>
      </c>
      <c r="R241" t="s">
        <v>3962</v>
      </c>
      <c r="T241" t="s">
        <v>19</v>
      </c>
      <c r="AO241" s="36" t="s">
        <v>747</v>
      </c>
      <c r="AP241" s="36" t="s">
        <v>747</v>
      </c>
      <c r="AQ241" t="s">
        <v>772</v>
      </c>
      <c r="AR241" t="s">
        <v>772</v>
      </c>
      <c r="AS241" t="s">
        <v>719</v>
      </c>
      <c r="BB241" t="s">
        <v>982</v>
      </c>
      <c r="BC241" t="s">
        <v>663</v>
      </c>
      <c r="BJ241" t="s">
        <v>3961</v>
      </c>
      <c r="BK241" t="s">
        <v>3961</v>
      </c>
    </row>
    <row r="242" spans="12:63">
      <c r="L242" t="s">
        <v>3961</v>
      </c>
      <c r="M242" t="s">
        <v>3962</v>
      </c>
      <c r="N242" t="s">
        <v>3966</v>
      </c>
      <c r="O242" t="s">
        <v>3966</v>
      </c>
      <c r="P242" t="s">
        <v>3962</v>
      </c>
      <c r="Q242" t="s">
        <v>3965</v>
      </c>
      <c r="R242" t="s">
        <v>3963</v>
      </c>
      <c r="T242" t="s">
        <v>45</v>
      </c>
      <c r="AO242" s="36" t="s">
        <v>634</v>
      </c>
      <c r="AP242" s="36" t="s">
        <v>634</v>
      </c>
      <c r="AQ242" t="s">
        <v>799</v>
      </c>
      <c r="AR242" t="s">
        <v>799</v>
      </c>
      <c r="AS242" t="s">
        <v>747</v>
      </c>
      <c r="BB242" t="s">
        <v>982</v>
      </c>
      <c r="BC242" t="s">
        <v>691</v>
      </c>
      <c r="BJ242" t="s">
        <v>3962</v>
      </c>
      <c r="BK242" t="s">
        <v>3962</v>
      </c>
    </row>
    <row r="243" spans="12:63">
      <c r="L243" t="s">
        <v>3962</v>
      </c>
      <c r="M243" t="s">
        <v>3963</v>
      </c>
      <c r="N243" t="s">
        <v>3967</v>
      </c>
      <c r="O243" t="s">
        <v>3967</v>
      </c>
      <c r="P243" t="s">
        <v>3963</v>
      </c>
      <c r="Q243" t="s">
        <v>3966</v>
      </c>
      <c r="R243" t="s">
        <v>3964</v>
      </c>
      <c r="T243" t="s">
        <v>44</v>
      </c>
      <c r="AO243" s="37" t="s">
        <v>664</v>
      </c>
      <c r="AP243" s="37" t="s">
        <v>664</v>
      </c>
      <c r="AQ243" t="s">
        <v>826</v>
      </c>
      <c r="AR243" t="s">
        <v>826</v>
      </c>
      <c r="AS243" t="s">
        <v>634</v>
      </c>
      <c r="BB243" t="s">
        <v>982</v>
      </c>
      <c r="BC243" t="s">
        <v>719</v>
      </c>
      <c r="BJ243" t="s">
        <v>3963</v>
      </c>
      <c r="BK243" t="s">
        <v>3963</v>
      </c>
    </row>
    <row r="244" spans="12:63">
      <c r="L244" t="s">
        <v>3963</v>
      </c>
      <c r="M244" t="s">
        <v>3964</v>
      </c>
      <c r="N244" s="3" t="s">
        <v>4951</v>
      </c>
      <c r="O244" s="3" t="s">
        <v>4951</v>
      </c>
      <c r="P244" t="s">
        <v>3964</v>
      </c>
      <c r="Q244" t="s">
        <v>3967</v>
      </c>
      <c r="R244" t="s">
        <v>3965</v>
      </c>
      <c r="T244" t="s">
        <v>178</v>
      </c>
      <c r="AO244" s="36" t="s">
        <v>692</v>
      </c>
      <c r="AP244" s="36" t="s">
        <v>692</v>
      </c>
      <c r="AQ244" t="s">
        <v>852</v>
      </c>
      <c r="AR244" t="s">
        <v>852</v>
      </c>
      <c r="AS244" t="s">
        <v>664</v>
      </c>
      <c r="BB244" t="s">
        <v>982</v>
      </c>
      <c r="BC244" t="s">
        <v>747</v>
      </c>
      <c r="BJ244" t="s">
        <v>3964</v>
      </c>
      <c r="BK244" t="s">
        <v>3964</v>
      </c>
    </row>
    <row r="245" spans="12:63">
      <c r="L245" t="s">
        <v>3964</v>
      </c>
      <c r="M245" t="s">
        <v>3965</v>
      </c>
      <c r="N245" t="s">
        <v>3968</v>
      </c>
      <c r="O245" t="s">
        <v>3968</v>
      </c>
      <c r="P245" t="s">
        <v>3965</v>
      </c>
      <c r="Q245" s="3" t="s">
        <v>4951</v>
      </c>
      <c r="R245" t="s">
        <v>3966</v>
      </c>
      <c r="T245" t="s">
        <v>206</v>
      </c>
      <c r="AO245" s="37" t="s">
        <v>4331</v>
      </c>
      <c r="AP245" s="37" t="s">
        <v>720</v>
      </c>
      <c r="AQ245" t="s">
        <v>873</v>
      </c>
      <c r="AR245" t="s">
        <v>873</v>
      </c>
      <c r="AS245" t="s">
        <v>692</v>
      </c>
      <c r="BB245" t="s">
        <v>985</v>
      </c>
      <c r="BC245" t="s">
        <v>634</v>
      </c>
      <c r="BJ245" t="s">
        <v>3965</v>
      </c>
      <c r="BK245" t="s">
        <v>3965</v>
      </c>
    </row>
    <row r="246" spans="12:63">
      <c r="L246" t="s">
        <v>3965</v>
      </c>
      <c r="M246" t="s">
        <v>3966</v>
      </c>
      <c r="N246" t="s">
        <v>3969</v>
      </c>
      <c r="O246" t="s">
        <v>3969</v>
      </c>
      <c r="P246" t="s">
        <v>3966</v>
      </c>
      <c r="Q246" t="s">
        <v>3968</v>
      </c>
      <c r="R246" t="s">
        <v>3967</v>
      </c>
      <c r="T246" t="s">
        <v>204</v>
      </c>
      <c r="AO246" s="36" t="s">
        <v>748</v>
      </c>
      <c r="AP246" s="36" t="s">
        <v>748</v>
      </c>
      <c r="AQ246" t="s">
        <v>895</v>
      </c>
      <c r="AR246" t="s">
        <v>895</v>
      </c>
      <c r="AS246" t="s">
        <v>720</v>
      </c>
      <c r="BB246" t="s">
        <v>985</v>
      </c>
      <c r="BC246" t="s">
        <v>664</v>
      </c>
      <c r="BJ246" t="s">
        <v>3966</v>
      </c>
      <c r="BK246" t="s">
        <v>3966</v>
      </c>
    </row>
    <row r="247" spans="12:63">
      <c r="L247" t="s">
        <v>3966</v>
      </c>
      <c r="M247" t="s">
        <v>3967</v>
      </c>
      <c r="N247" t="s">
        <v>3970</v>
      </c>
      <c r="O247" t="s">
        <v>3970</v>
      </c>
      <c r="P247" t="s">
        <v>3967</v>
      </c>
      <c r="Q247" t="s">
        <v>3969</v>
      </c>
      <c r="R247" s="3" t="s">
        <v>4951</v>
      </c>
      <c r="T247" t="s">
        <v>35</v>
      </c>
      <c r="AO247" s="37" t="s">
        <v>775</v>
      </c>
      <c r="AP247" s="37" t="s">
        <v>775</v>
      </c>
      <c r="AQ247" t="s">
        <v>631</v>
      </c>
      <c r="AR247" t="s">
        <v>631</v>
      </c>
      <c r="AS247" t="s">
        <v>748</v>
      </c>
      <c r="BB247" t="s">
        <v>985</v>
      </c>
      <c r="BC247" t="s">
        <v>692</v>
      </c>
      <c r="BJ247" t="s">
        <v>3967</v>
      </c>
      <c r="BK247" t="s">
        <v>3967</v>
      </c>
    </row>
    <row r="248" spans="12:63">
      <c r="L248" t="s">
        <v>3967</v>
      </c>
      <c r="M248" s="3" t="s">
        <v>4951</v>
      </c>
      <c r="N248" t="s">
        <v>3971</v>
      </c>
      <c r="O248" t="s">
        <v>3971</v>
      </c>
      <c r="P248" s="3" t="s">
        <v>4951</v>
      </c>
      <c r="Q248" t="s">
        <v>3970</v>
      </c>
      <c r="R248" t="s">
        <v>3968</v>
      </c>
      <c r="T248" t="s">
        <v>21</v>
      </c>
      <c r="AO248" s="36" t="s">
        <v>802</v>
      </c>
      <c r="AP248" s="36" t="s">
        <v>802</v>
      </c>
      <c r="AQ248" t="s">
        <v>661</v>
      </c>
      <c r="AR248" t="s">
        <v>661</v>
      </c>
      <c r="AS248" t="s">
        <v>775</v>
      </c>
      <c r="BB248" t="s">
        <v>985</v>
      </c>
      <c r="BC248" t="s">
        <v>4646</v>
      </c>
      <c r="BJ248" s="3" t="s">
        <v>4951</v>
      </c>
      <c r="BK248" s="3" t="s">
        <v>4951</v>
      </c>
    </row>
    <row r="249" spans="12:63">
      <c r="L249" s="3" t="s">
        <v>4951</v>
      </c>
      <c r="M249" t="s">
        <v>3968</v>
      </c>
      <c r="N249" t="s">
        <v>3972</v>
      </c>
      <c r="O249" t="s">
        <v>3972</v>
      </c>
      <c r="P249" t="s">
        <v>3968</v>
      </c>
      <c r="Q249" t="s">
        <v>3971</v>
      </c>
      <c r="R249" t="s">
        <v>3969</v>
      </c>
      <c r="T249" t="s">
        <v>257</v>
      </c>
      <c r="AO249" s="37" t="s">
        <v>829</v>
      </c>
      <c r="AP249" s="37" t="s">
        <v>829</v>
      </c>
      <c r="AQ249" t="s">
        <v>689</v>
      </c>
      <c r="AR249" t="s">
        <v>689</v>
      </c>
      <c r="AS249" t="s">
        <v>802</v>
      </c>
      <c r="BB249" t="s">
        <v>985</v>
      </c>
      <c r="BC249" t="s">
        <v>748</v>
      </c>
      <c r="BJ249" t="s">
        <v>3968</v>
      </c>
      <c r="BK249" t="s">
        <v>3968</v>
      </c>
    </row>
    <row r="250" spans="12:63">
      <c r="L250" t="s">
        <v>3968</v>
      </c>
      <c r="M250" t="s">
        <v>3969</v>
      </c>
      <c r="N250" t="s">
        <v>3973</v>
      </c>
      <c r="O250" t="s">
        <v>3973</v>
      </c>
      <c r="P250" t="s">
        <v>3969</v>
      </c>
      <c r="Q250" t="s">
        <v>3972</v>
      </c>
      <c r="R250" t="s">
        <v>3970</v>
      </c>
      <c r="T250" t="s">
        <v>167</v>
      </c>
      <c r="AO250" s="36" t="s">
        <v>635</v>
      </c>
      <c r="AP250" s="36" t="s">
        <v>635</v>
      </c>
      <c r="AQ250" t="s">
        <v>717</v>
      </c>
      <c r="AR250" t="s">
        <v>717</v>
      </c>
      <c r="AS250" t="s">
        <v>829</v>
      </c>
      <c r="BB250" t="s">
        <v>985</v>
      </c>
      <c r="BC250" t="s">
        <v>775</v>
      </c>
      <c r="BJ250" t="s">
        <v>3969</v>
      </c>
      <c r="BK250" t="s">
        <v>3969</v>
      </c>
    </row>
    <row r="251" spans="12:63">
      <c r="L251" t="s">
        <v>3969</v>
      </c>
      <c r="M251" t="s">
        <v>3970</v>
      </c>
      <c r="N251" t="s">
        <v>3974</v>
      </c>
      <c r="O251" t="s">
        <v>3974</v>
      </c>
      <c r="P251" t="s">
        <v>3970</v>
      </c>
      <c r="Q251" t="s">
        <v>3973</v>
      </c>
      <c r="R251" t="s">
        <v>3971</v>
      </c>
      <c r="T251" t="s">
        <v>32</v>
      </c>
      <c r="AO251" s="37" t="s">
        <v>665</v>
      </c>
      <c r="AP251" s="37" t="s">
        <v>665</v>
      </c>
      <c r="AQ251" t="s">
        <v>745</v>
      </c>
      <c r="AR251" t="s">
        <v>745</v>
      </c>
      <c r="AS251" t="s">
        <v>635</v>
      </c>
      <c r="BB251" t="s">
        <v>985</v>
      </c>
      <c r="BC251" t="s">
        <v>802</v>
      </c>
      <c r="BJ251" t="s">
        <v>3970</v>
      </c>
      <c r="BK251" t="s">
        <v>3970</v>
      </c>
    </row>
    <row r="252" spans="12:63">
      <c r="L252" t="s">
        <v>3970</v>
      </c>
      <c r="M252" t="s">
        <v>3971</v>
      </c>
      <c r="N252" t="s">
        <v>3975</v>
      </c>
      <c r="O252" t="s">
        <v>3975</v>
      </c>
      <c r="P252" t="s">
        <v>3971</v>
      </c>
      <c r="Q252" t="s">
        <v>3974</v>
      </c>
      <c r="R252" t="s">
        <v>3972</v>
      </c>
      <c r="T252" t="s">
        <v>102</v>
      </c>
      <c r="AO252" s="36" t="s">
        <v>693</v>
      </c>
      <c r="AP252" s="36" t="s">
        <v>693</v>
      </c>
      <c r="AQ252" t="s">
        <v>773</v>
      </c>
      <c r="AR252" t="s">
        <v>773</v>
      </c>
      <c r="AS252" t="s">
        <v>665</v>
      </c>
      <c r="BB252" t="s">
        <v>985</v>
      </c>
      <c r="BC252" t="s">
        <v>829</v>
      </c>
      <c r="BJ252" t="s">
        <v>3971</v>
      </c>
      <c r="BK252" t="s">
        <v>3971</v>
      </c>
    </row>
    <row r="253" spans="12:63">
      <c r="L253" t="s">
        <v>3971</v>
      </c>
      <c r="M253" t="s">
        <v>3972</v>
      </c>
      <c r="N253" t="s">
        <v>3976</v>
      </c>
      <c r="O253" t="s">
        <v>3976</v>
      </c>
      <c r="P253" t="s">
        <v>3972</v>
      </c>
      <c r="Q253" t="s">
        <v>3975</v>
      </c>
      <c r="R253" t="s">
        <v>3973</v>
      </c>
      <c r="T253" t="s">
        <v>115</v>
      </c>
      <c r="AO253" s="37" t="s">
        <v>721</v>
      </c>
      <c r="AP253" s="37" t="s">
        <v>721</v>
      </c>
      <c r="AQ253" t="s">
        <v>800</v>
      </c>
      <c r="AR253" t="s">
        <v>800</v>
      </c>
      <c r="AS253" t="s">
        <v>693</v>
      </c>
      <c r="BB253" t="s">
        <v>988</v>
      </c>
      <c r="BC253" t="s">
        <v>635</v>
      </c>
      <c r="BJ253" t="s">
        <v>3972</v>
      </c>
      <c r="BK253" t="s">
        <v>3972</v>
      </c>
    </row>
    <row r="254" spans="12:63">
      <c r="L254" t="s">
        <v>3972</v>
      </c>
      <c r="M254" t="s">
        <v>3973</v>
      </c>
      <c r="N254" t="s">
        <v>3977</v>
      </c>
      <c r="O254" t="s">
        <v>3977</v>
      </c>
      <c r="P254" t="s">
        <v>3973</v>
      </c>
      <c r="Q254" t="s">
        <v>3976</v>
      </c>
      <c r="R254" t="s">
        <v>3974</v>
      </c>
      <c r="AO254" s="36" t="s">
        <v>749</v>
      </c>
      <c r="AP254" s="36" t="s">
        <v>749</v>
      </c>
      <c r="AQ254" t="s">
        <v>827</v>
      </c>
      <c r="AR254" t="s">
        <v>827</v>
      </c>
      <c r="AS254" t="s">
        <v>721</v>
      </c>
      <c r="BB254" t="s">
        <v>988</v>
      </c>
      <c r="BC254" t="s">
        <v>665</v>
      </c>
      <c r="BJ254" t="s">
        <v>3973</v>
      </c>
      <c r="BK254" t="s">
        <v>3973</v>
      </c>
    </row>
    <row r="255" spans="12:63">
      <c r="L255" t="s">
        <v>3973</v>
      </c>
      <c r="M255" t="s">
        <v>3974</v>
      </c>
      <c r="N255" t="s">
        <v>3978</v>
      </c>
      <c r="O255" t="s">
        <v>3978</v>
      </c>
      <c r="P255" t="s">
        <v>3974</v>
      </c>
      <c r="Q255" t="s">
        <v>3977</v>
      </c>
      <c r="R255" t="s">
        <v>3975</v>
      </c>
      <c r="AO255" s="37" t="s">
        <v>776</v>
      </c>
      <c r="AP255" s="37" t="s">
        <v>776</v>
      </c>
      <c r="AQ255" t="s">
        <v>853</v>
      </c>
      <c r="AR255" t="s">
        <v>853</v>
      </c>
      <c r="AS255" t="s">
        <v>749</v>
      </c>
      <c r="BB255" t="s">
        <v>988</v>
      </c>
      <c r="BC255" t="s">
        <v>693</v>
      </c>
      <c r="BJ255" t="s">
        <v>3974</v>
      </c>
      <c r="BK255" t="s">
        <v>3974</v>
      </c>
    </row>
    <row r="256" spans="12:63">
      <c r="L256" t="s">
        <v>3974</v>
      </c>
      <c r="M256" t="s">
        <v>3975</v>
      </c>
      <c r="N256" t="s">
        <v>3979</v>
      </c>
      <c r="O256" t="s">
        <v>3979</v>
      </c>
      <c r="P256" t="s">
        <v>3975</v>
      </c>
      <c r="Q256" t="s">
        <v>3978</v>
      </c>
      <c r="R256" t="s">
        <v>3976</v>
      </c>
      <c r="AO256" s="36" t="s">
        <v>4120</v>
      </c>
      <c r="AP256" s="36" t="s">
        <v>803</v>
      </c>
      <c r="AQ256" t="s">
        <v>874</v>
      </c>
      <c r="AR256" t="s">
        <v>874</v>
      </c>
      <c r="AS256" t="s">
        <v>776</v>
      </c>
      <c r="BB256" t="s">
        <v>988</v>
      </c>
      <c r="BC256" t="s">
        <v>721</v>
      </c>
      <c r="BJ256" t="s">
        <v>3975</v>
      </c>
      <c r="BK256" t="s">
        <v>3975</v>
      </c>
    </row>
    <row r="257" spans="12:63">
      <c r="L257" t="s">
        <v>3975</v>
      </c>
      <c r="M257" t="s">
        <v>3976</v>
      </c>
      <c r="N257" t="s">
        <v>3980</v>
      </c>
      <c r="O257" t="s">
        <v>3980</v>
      </c>
      <c r="P257" t="s">
        <v>3976</v>
      </c>
      <c r="Q257" t="s">
        <v>3979</v>
      </c>
      <c r="R257" t="s">
        <v>3977</v>
      </c>
      <c r="AO257" s="37" t="s">
        <v>830</v>
      </c>
      <c r="AP257" s="37" t="s">
        <v>830</v>
      </c>
      <c r="AQ257" t="s">
        <v>896</v>
      </c>
      <c r="AR257" t="s">
        <v>896</v>
      </c>
      <c r="AS257" t="s">
        <v>803</v>
      </c>
      <c r="BB257" t="s">
        <v>988</v>
      </c>
      <c r="BC257" t="s">
        <v>749</v>
      </c>
      <c r="BJ257" t="s">
        <v>3976</v>
      </c>
      <c r="BK257" t="s">
        <v>3976</v>
      </c>
    </row>
    <row r="258" spans="12:63">
      <c r="L258" t="s">
        <v>3976</v>
      </c>
      <c r="M258" t="s">
        <v>3977</v>
      </c>
      <c r="N258" t="s">
        <v>3981</v>
      </c>
      <c r="O258" t="s">
        <v>3981</v>
      </c>
      <c r="P258" t="s">
        <v>3977</v>
      </c>
      <c r="Q258" t="s">
        <v>3980</v>
      </c>
      <c r="R258" t="s">
        <v>3978</v>
      </c>
      <c r="AO258" s="36" t="s">
        <v>4121</v>
      </c>
      <c r="AP258" s="36" t="s">
        <v>855</v>
      </c>
      <c r="AQ258" t="s">
        <v>916</v>
      </c>
      <c r="AR258" t="s">
        <v>916</v>
      </c>
      <c r="AS258" t="s">
        <v>830</v>
      </c>
      <c r="BB258" t="s">
        <v>988</v>
      </c>
      <c r="BC258" t="s">
        <v>776</v>
      </c>
      <c r="BJ258" t="s">
        <v>3977</v>
      </c>
      <c r="BK258" t="s">
        <v>3977</v>
      </c>
    </row>
    <row r="259" spans="12:63">
      <c r="L259" t="s">
        <v>3977</v>
      </c>
      <c r="M259" t="s">
        <v>3978</v>
      </c>
      <c r="N259" t="s">
        <v>3982</v>
      </c>
      <c r="O259" t="s">
        <v>3982</v>
      </c>
      <c r="P259" t="s">
        <v>3978</v>
      </c>
      <c r="Q259" t="s">
        <v>3981</v>
      </c>
      <c r="R259" t="s">
        <v>3979</v>
      </c>
      <c r="AO259" s="37" t="s">
        <v>876</v>
      </c>
      <c r="AP259" s="37" t="s">
        <v>876</v>
      </c>
      <c r="AQ259" t="s">
        <v>931</v>
      </c>
      <c r="AR259" t="s">
        <v>931</v>
      </c>
      <c r="AS259" t="s">
        <v>855</v>
      </c>
      <c r="BB259" t="s">
        <v>988</v>
      </c>
      <c r="BC259" t="s">
        <v>4120</v>
      </c>
      <c r="BJ259" t="s">
        <v>3978</v>
      </c>
      <c r="BK259" t="s">
        <v>3978</v>
      </c>
    </row>
    <row r="260" spans="12:63">
      <c r="L260" t="s">
        <v>3978</v>
      </c>
      <c r="M260" t="s">
        <v>3979</v>
      </c>
      <c r="P260" t="s">
        <v>3979</v>
      </c>
      <c r="Q260" t="s">
        <v>3982</v>
      </c>
      <c r="R260" t="s">
        <v>3980</v>
      </c>
      <c r="AO260" s="36" t="s">
        <v>636</v>
      </c>
      <c r="AP260" s="36" t="s">
        <v>636</v>
      </c>
      <c r="AQ260" t="s">
        <v>944</v>
      </c>
      <c r="AR260" t="s">
        <v>944</v>
      </c>
      <c r="AS260" t="s">
        <v>876</v>
      </c>
      <c r="BB260" t="s">
        <v>988</v>
      </c>
      <c r="BC260" t="s">
        <v>830</v>
      </c>
      <c r="BJ260" t="s">
        <v>3979</v>
      </c>
      <c r="BK260" t="s">
        <v>3979</v>
      </c>
    </row>
    <row r="261" spans="12:63">
      <c r="L261" t="s">
        <v>3979</v>
      </c>
      <c r="M261" t="s">
        <v>3980</v>
      </c>
      <c r="P261" t="s">
        <v>3980</v>
      </c>
      <c r="R261" t="s">
        <v>3981</v>
      </c>
      <c r="AO261" s="37" t="s">
        <v>666</v>
      </c>
      <c r="AP261" s="37" t="s">
        <v>666</v>
      </c>
      <c r="AQ261" t="s">
        <v>4116</v>
      </c>
      <c r="AR261" t="s">
        <v>632</v>
      </c>
      <c r="AS261" t="s">
        <v>636</v>
      </c>
      <c r="BB261" t="s">
        <v>988</v>
      </c>
      <c r="BC261" t="s">
        <v>4121</v>
      </c>
      <c r="BJ261" t="s">
        <v>3980</v>
      </c>
      <c r="BK261" t="s">
        <v>3980</v>
      </c>
    </row>
    <row r="262" spans="12:63">
      <c r="L262" t="s">
        <v>3980</v>
      </c>
      <c r="M262" t="s">
        <v>3981</v>
      </c>
      <c r="P262" t="s">
        <v>3981</v>
      </c>
      <c r="R262" t="s">
        <v>3982</v>
      </c>
      <c r="AO262" s="36" t="s">
        <v>694</v>
      </c>
      <c r="AP262" s="36" t="s">
        <v>694</v>
      </c>
      <c r="AQ262" t="s">
        <v>662</v>
      </c>
      <c r="AR262" t="s">
        <v>662</v>
      </c>
      <c r="AS262" t="s">
        <v>666</v>
      </c>
      <c r="BB262" t="s">
        <v>988</v>
      </c>
      <c r="BC262" t="s">
        <v>876</v>
      </c>
      <c r="BJ262" t="s">
        <v>3981</v>
      </c>
      <c r="BK262" t="s">
        <v>3981</v>
      </c>
    </row>
    <row r="263" spans="12:63">
      <c r="L263" t="s">
        <v>3981</v>
      </c>
      <c r="M263" t="s">
        <v>3982</v>
      </c>
      <c r="P263" t="s">
        <v>3982</v>
      </c>
      <c r="AO263" s="37" t="s">
        <v>722</v>
      </c>
      <c r="AP263" s="37" t="s">
        <v>722</v>
      </c>
      <c r="AQ263" t="s">
        <v>690</v>
      </c>
      <c r="AR263" t="s">
        <v>690</v>
      </c>
      <c r="AS263" t="s">
        <v>694</v>
      </c>
      <c r="BB263" t="s">
        <v>989</v>
      </c>
      <c r="BC263" t="s">
        <v>636</v>
      </c>
      <c r="BJ263" t="s">
        <v>3982</v>
      </c>
      <c r="BK263" t="s">
        <v>3982</v>
      </c>
    </row>
    <row r="264" spans="12:63">
      <c r="L264" t="s">
        <v>3982</v>
      </c>
      <c r="AO264" s="36" t="s">
        <v>750</v>
      </c>
      <c r="AP264" s="36" t="s">
        <v>750</v>
      </c>
      <c r="AQ264" t="s">
        <v>718</v>
      </c>
      <c r="AR264" t="s">
        <v>718</v>
      </c>
      <c r="AS264" t="s">
        <v>722</v>
      </c>
      <c r="BB264" t="s">
        <v>989</v>
      </c>
      <c r="BC264" t="s">
        <v>666</v>
      </c>
    </row>
    <row r="265" spans="12:63">
      <c r="AO265" s="37" t="s">
        <v>777</v>
      </c>
      <c r="AP265" s="37" t="s">
        <v>777</v>
      </c>
      <c r="AQ265" t="s">
        <v>746</v>
      </c>
      <c r="AR265" t="s">
        <v>746</v>
      </c>
      <c r="AS265" t="s">
        <v>750</v>
      </c>
      <c r="BB265" t="s">
        <v>989</v>
      </c>
      <c r="BC265" t="s">
        <v>694</v>
      </c>
    </row>
    <row r="266" spans="12:63">
      <c r="AO266" s="36" t="s">
        <v>804</v>
      </c>
      <c r="AP266" s="36" t="s">
        <v>804</v>
      </c>
      <c r="AQ266" t="s">
        <v>4117</v>
      </c>
      <c r="AR266" t="s">
        <v>774</v>
      </c>
      <c r="AS266" t="s">
        <v>777</v>
      </c>
      <c r="BB266" t="s">
        <v>989</v>
      </c>
      <c r="BC266" t="s">
        <v>722</v>
      </c>
    </row>
    <row r="267" spans="12:63">
      <c r="AO267" s="37" t="s">
        <v>831</v>
      </c>
      <c r="AP267" s="37" t="s">
        <v>831</v>
      </c>
      <c r="AQ267" t="s">
        <v>801</v>
      </c>
      <c r="AR267" t="s">
        <v>801</v>
      </c>
      <c r="AS267" t="s">
        <v>804</v>
      </c>
      <c r="BB267" t="s">
        <v>989</v>
      </c>
      <c r="BC267" t="s">
        <v>750</v>
      </c>
    </row>
    <row r="268" spans="12:63">
      <c r="AO268" s="36" t="s">
        <v>856</v>
      </c>
      <c r="AP268" s="36" t="s">
        <v>856</v>
      </c>
      <c r="AQ268" t="s">
        <v>828</v>
      </c>
      <c r="AR268" t="s">
        <v>828</v>
      </c>
      <c r="AS268" t="s">
        <v>831</v>
      </c>
      <c r="BB268" t="s">
        <v>989</v>
      </c>
      <c r="BC268" t="s">
        <v>777</v>
      </c>
    </row>
    <row r="269" spans="12:63">
      <c r="AO269" s="37" t="s">
        <v>877</v>
      </c>
      <c r="AP269" s="37" t="s">
        <v>877</v>
      </c>
      <c r="AQ269" t="s">
        <v>854</v>
      </c>
      <c r="AR269" t="s">
        <v>854</v>
      </c>
      <c r="AS269" t="s">
        <v>856</v>
      </c>
      <c r="BB269" t="s">
        <v>989</v>
      </c>
      <c r="BC269" t="s">
        <v>804</v>
      </c>
    </row>
    <row r="270" spans="12:63">
      <c r="AO270" s="36" t="s">
        <v>898</v>
      </c>
      <c r="AP270" s="36" t="s">
        <v>898</v>
      </c>
      <c r="AQ270" t="s">
        <v>875</v>
      </c>
      <c r="AR270" t="s">
        <v>875</v>
      </c>
      <c r="AS270" t="s">
        <v>877</v>
      </c>
      <c r="BB270" t="s">
        <v>989</v>
      </c>
      <c r="BC270" t="s">
        <v>831</v>
      </c>
    </row>
    <row r="271" spans="12:63">
      <c r="AO271" s="37" t="s">
        <v>4122</v>
      </c>
      <c r="AP271" s="37" t="s">
        <v>918</v>
      </c>
      <c r="AQ271" t="s">
        <v>4118</v>
      </c>
      <c r="AR271" t="s">
        <v>897</v>
      </c>
      <c r="AS271" t="s">
        <v>898</v>
      </c>
      <c r="BB271" t="s">
        <v>989</v>
      </c>
      <c r="BC271" t="s">
        <v>856</v>
      </c>
    </row>
    <row r="272" spans="12:63">
      <c r="AO272" s="36" t="s">
        <v>932</v>
      </c>
      <c r="AP272" s="36" t="s">
        <v>932</v>
      </c>
      <c r="AQ272" t="s">
        <v>4119</v>
      </c>
      <c r="AR272" t="s">
        <v>917</v>
      </c>
      <c r="AS272" t="s">
        <v>918</v>
      </c>
      <c r="BB272" t="s">
        <v>989</v>
      </c>
      <c r="BC272" t="s">
        <v>877</v>
      </c>
    </row>
    <row r="273" spans="41:55">
      <c r="AO273" s="37" t="s">
        <v>945</v>
      </c>
      <c r="AP273" s="37" t="s">
        <v>945</v>
      </c>
      <c r="AQ273" t="s">
        <v>633</v>
      </c>
      <c r="AR273" t="s">
        <v>633</v>
      </c>
      <c r="AS273" t="s">
        <v>932</v>
      </c>
      <c r="BB273" t="s">
        <v>989</v>
      </c>
      <c r="BC273" t="s">
        <v>898</v>
      </c>
    </row>
    <row r="274" spans="41:55">
      <c r="AO274" s="36" t="s">
        <v>955</v>
      </c>
      <c r="AP274" s="36" t="s">
        <v>955</v>
      </c>
      <c r="AQ274" t="s">
        <v>663</v>
      </c>
      <c r="AR274" t="s">
        <v>663</v>
      </c>
      <c r="AS274" t="s">
        <v>945</v>
      </c>
      <c r="BB274" t="s">
        <v>989</v>
      </c>
      <c r="BC274" t="s">
        <v>4122</v>
      </c>
    </row>
    <row r="275" spans="41:55">
      <c r="AO275" s="37" t="s">
        <v>964</v>
      </c>
      <c r="AP275" s="37" t="s">
        <v>964</v>
      </c>
      <c r="AQ275" t="s">
        <v>691</v>
      </c>
      <c r="AR275" t="s">
        <v>691</v>
      </c>
      <c r="AS275" t="s">
        <v>955</v>
      </c>
      <c r="BB275" t="s">
        <v>989</v>
      </c>
      <c r="BC275" t="s">
        <v>932</v>
      </c>
    </row>
    <row r="276" spans="41:55">
      <c r="AO276" s="36" t="s">
        <v>972</v>
      </c>
      <c r="AP276" s="36" t="s">
        <v>972</v>
      </c>
      <c r="AQ276" t="s">
        <v>719</v>
      </c>
      <c r="AR276" t="s">
        <v>719</v>
      </c>
      <c r="AS276" t="s">
        <v>964</v>
      </c>
      <c r="BB276" t="s">
        <v>989</v>
      </c>
      <c r="BC276" t="s">
        <v>945</v>
      </c>
    </row>
    <row r="277" spans="41:55">
      <c r="AO277" s="36" t="s">
        <v>637</v>
      </c>
      <c r="AP277" s="36" t="s">
        <v>637</v>
      </c>
      <c r="AQ277" t="s">
        <v>747</v>
      </c>
      <c r="AR277" t="s">
        <v>747</v>
      </c>
      <c r="AS277" t="s">
        <v>972</v>
      </c>
      <c r="BB277" t="s">
        <v>989</v>
      </c>
      <c r="BC277" t="s">
        <v>955</v>
      </c>
    </row>
    <row r="278" spans="41:55">
      <c r="AO278" s="37" t="s">
        <v>667</v>
      </c>
      <c r="AP278" s="37" t="s">
        <v>667</v>
      </c>
      <c r="AQ278" t="s">
        <v>634</v>
      </c>
      <c r="AR278" t="s">
        <v>634</v>
      </c>
      <c r="AS278" t="s">
        <v>637</v>
      </c>
      <c r="BB278" t="s">
        <v>989</v>
      </c>
      <c r="BC278" t="s">
        <v>964</v>
      </c>
    </row>
    <row r="279" spans="41:55">
      <c r="AO279" s="36" t="s">
        <v>695</v>
      </c>
      <c r="AP279" s="36" t="s">
        <v>695</v>
      </c>
      <c r="AQ279" t="s">
        <v>664</v>
      </c>
      <c r="AR279" t="s">
        <v>664</v>
      </c>
      <c r="AS279" t="s">
        <v>667</v>
      </c>
      <c r="BB279" t="s">
        <v>989</v>
      </c>
      <c r="BC279" t="s">
        <v>972</v>
      </c>
    </row>
    <row r="280" spans="41:55">
      <c r="AO280" s="37" t="s">
        <v>723</v>
      </c>
      <c r="AP280" s="37" t="s">
        <v>723</v>
      </c>
      <c r="AQ280" t="s">
        <v>692</v>
      </c>
      <c r="AR280" t="s">
        <v>692</v>
      </c>
      <c r="AS280" t="s">
        <v>695</v>
      </c>
      <c r="BB280" t="s">
        <v>638</v>
      </c>
      <c r="BC280" t="s">
        <v>4647</v>
      </c>
    </row>
    <row r="281" spans="41:55">
      <c r="AO281" s="36" t="s">
        <v>751</v>
      </c>
      <c r="AP281" s="36" t="s">
        <v>751</v>
      </c>
      <c r="AQ281" t="s">
        <v>4646</v>
      </c>
      <c r="AR281" t="s">
        <v>720</v>
      </c>
      <c r="AS281" t="s">
        <v>723</v>
      </c>
      <c r="BB281" t="s">
        <v>990</v>
      </c>
      <c r="BC281" t="s">
        <v>637</v>
      </c>
    </row>
    <row r="282" spans="41:55">
      <c r="AO282" s="37" t="s">
        <v>778</v>
      </c>
      <c r="AP282" s="37" t="s">
        <v>778</v>
      </c>
      <c r="AQ282" t="s">
        <v>748</v>
      </c>
      <c r="AR282" t="s">
        <v>748</v>
      </c>
      <c r="AS282" t="s">
        <v>751</v>
      </c>
      <c r="BB282" t="s">
        <v>990</v>
      </c>
      <c r="BC282" t="s">
        <v>667</v>
      </c>
    </row>
    <row r="283" spans="41:55">
      <c r="AO283" s="36" t="s">
        <v>805</v>
      </c>
      <c r="AP283" s="36" t="s">
        <v>805</v>
      </c>
      <c r="AQ283" t="s">
        <v>775</v>
      </c>
      <c r="AR283" t="s">
        <v>775</v>
      </c>
      <c r="AS283" t="s">
        <v>778</v>
      </c>
      <c r="BB283" t="s">
        <v>990</v>
      </c>
      <c r="BC283" t="s">
        <v>695</v>
      </c>
    </row>
    <row r="284" spans="41:55">
      <c r="AO284" s="37" t="s">
        <v>832</v>
      </c>
      <c r="AP284" s="37" t="s">
        <v>832</v>
      </c>
      <c r="AQ284" t="s">
        <v>802</v>
      </c>
      <c r="AR284" t="s">
        <v>802</v>
      </c>
      <c r="AS284" t="s">
        <v>805</v>
      </c>
      <c r="BB284" t="s">
        <v>990</v>
      </c>
      <c r="BC284" t="s">
        <v>723</v>
      </c>
    </row>
    <row r="285" spans="41:55">
      <c r="AO285" s="36" t="s">
        <v>857</v>
      </c>
      <c r="AP285" s="36" t="s">
        <v>857</v>
      </c>
      <c r="AQ285" t="s">
        <v>829</v>
      </c>
      <c r="AR285" t="s">
        <v>829</v>
      </c>
      <c r="AS285" t="s">
        <v>832</v>
      </c>
      <c r="BB285" t="s">
        <v>990</v>
      </c>
      <c r="BC285" t="s">
        <v>751</v>
      </c>
    </row>
    <row r="286" spans="41:55">
      <c r="AO286" s="37" t="s">
        <v>878</v>
      </c>
      <c r="AP286" s="37" t="s">
        <v>878</v>
      </c>
      <c r="AQ286" t="s">
        <v>635</v>
      </c>
      <c r="AR286" t="s">
        <v>635</v>
      </c>
      <c r="AS286" t="s">
        <v>857</v>
      </c>
      <c r="BB286" t="s">
        <v>990</v>
      </c>
      <c r="BC286" t="s">
        <v>778</v>
      </c>
    </row>
    <row r="287" spans="41:55">
      <c r="AO287" s="36" t="s">
        <v>899</v>
      </c>
      <c r="AP287" s="36" t="s">
        <v>899</v>
      </c>
      <c r="AQ287" t="s">
        <v>665</v>
      </c>
      <c r="AR287" t="s">
        <v>665</v>
      </c>
      <c r="AS287" t="s">
        <v>878</v>
      </c>
      <c r="BB287" t="s">
        <v>990</v>
      </c>
      <c r="BC287" t="s">
        <v>805</v>
      </c>
    </row>
    <row r="288" spans="41:55">
      <c r="AO288" s="36" t="s">
        <v>4373</v>
      </c>
      <c r="AP288" s="36" t="s">
        <v>638</v>
      </c>
      <c r="AQ288" t="s">
        <v>693</v>
      </c>
      <c r="AR288" t="s">
        <v>693</v>
      </c>
      <c r="AS288" t="s">
        <v>899</v>
      </c>
      <c r="BB288" t="s">
        <v>990</v>
      </c>
      <c r="BC288" t="s">
        <v>832</v>
      </c>
    </row>
    <row r="289" spans="41:55">
      <c r="AO289" s="36" t="s">
        <v>639</v>
      </c>
      <c r="AP289" s="36" t="s">
        <v>639</v>
      </c>
      <c r="AQ289" t="s">
        <v>721</v>
      </c>
      <c r="AR289" t="s">
        <v>721</v>
      </c>
      <c r="AS289" t="s">
        <v>638</v>
      </c>
      <c r="BB289" t="s">
        <v>990</v>
      </c>
      <c r="BC289" t="s">
        <v>857</v>
      </c>
    </row>
    <row r="290" spans="41:55">
      <c r="AO290" s="37" t="s">
        <v>668</v>
      </c>
      <c r="AP290" s="37" t="s">
        <v>668</v>
      </c>
      <c r="AQ290" t="s">
        <v>749</v>
      </c>
      <c r="AR290" t="s">
        <v>749</v>
      </c>
      <c r="AS290" t="s">
        <v>639</v>
      </c>
      <c r="BB290" t="s">
        <v>990</v>
      </c>
      <c r="BC290" t="s">
        <v>878</v>
      </c>
    </row>
    <row r="291" spans="41:55">
      <c r="AO291" s="36" t="s">
        <v>696</v>
      </c>
      <c r="AP291" s="36" t="s">
        <v>696</v>
      </c>
      <c r="AQ291" t="s">
        <v>776</v>
      </c>
      <c r="AR291" t="s">
        <v>776</v>
      </c>
      <c r="AS291" t="s">
        <v>668</v>
      </c>
      <c r="BB291" t="s">
        <v>990</v>
      </c>
      <c r="BC291" t="s">
        <v>899</v>
      </c>
    </row>
    <row r="292" spans="41:55">
      <c r="AO292" s="37" t="s">
        <v>724</v>
      </c>
      <c r="AP292" s="37" t="s">
        <v>724</v>
      </c>
      <c r="AQ292" t="s">
        <v>4120</v>
      </c>
      <c r="AR292" t="s">
        <v>803</v>
      </c>
      <c r="AS292" t="s">
        <v>696</v>
      </c>
      <c r="BB292" t="s">
        <v>992</v>
      </c>
      <c r="BC292" t="s">
        <v>639</v>
      </c>
    </row>
    <row r="293" spans="41:55">
      <c r="AO293" s="36" t="s">
        <v>752</v>
      </c>
      <c r="AP293" s="36" t="s">
        <v>752</v>
      </c>
      <c r="AQ293" t="s">
        <v>830</v>
      </c>
      <c r="AR293" t="s">
        <v>830</v>
      </c>
      <c r="AS293" t="s">
        <v>724</v>
      </c>
      <c r="BB293" t="s">
        <v>992</v>
      </c>
      <c r="BC293" t="s">
        <v>668</v>
      </c>
    </row>
    <row r="294" spans="41:55">
      <c r="AO294" s="37" t="s">
        <v>779</v>
      </c>
      <c r="AP294" s="37" t="s">
        <v>779</v>
      </c>
      <c r="AQ294" t="s">
        <v>4121</v>
      </c>
      <c r="AR294" t="s">
        <v>855</v>
      </c>
      <c r="AS294" t="s">
        <v>752</v>
      </c>
      <c r="BB294" t="s">
        <v>992</v>
      </c>
      <c r="BC294" t="s">
        <v>696</v>
      </c>
    </row>
    <row r="295" spans="41:55">
      <c r="AO295" s="36" t="s">
        <v>806</v>
      </c>
      <c r="AP295" s="36" t="s">
        <v>806</v>
      </c>
      <c r="AQ295" t="s">
        <v>876</v>
      </c>
      <c r="AR295" t="s">
        <v>876</v>
      </c>
      <c r="AS295" t="s">
        <v>779</v>
      </c>
      <c r="BB295" t="s">
        <v>992</v>
      </c>
      <c r="BC295" t="s">
        <v>724</v>
      </c>
    </row>
    <row r="296" spans="41:55">
      <c r="AO296" s="37" t="s">
        <v>833</v>
      </c>
      <c r="AP296" s="37" t="s">
        <v>833</v>
      </c>
      <c r="AQ296" t="s">
        <v>636</v>
      </c>
      <c r="AR296" t="s">
        <v>636</v>
      </c>
      <c r="AS296" t="s">
        <v>806</v>
      </c>
      <c r="BB296" t="s">
        <v>992</v>
      </c>
      <c r="BC296" t="s">
        <v>752</v>
      </c>
    </row>
    <row r="297" spans="41:55">
      <c r="AO297" s="36" t="s">
        <v>858</v>
      </c>
      <c r="AP297" s="36" t="s">
        <v>858</v>
      </c>
      <c r="AQ297" t="s">
        <v>666</v>
      </c>
      <c r="AR297" t="s">
        <v>666</v>
      </c>
      <c r="AS297" t="s">
        <v>833</v>
      </c>
      <c r="BB297" t="s">
        <v>992</v>
      </c>
      <c r="BC297" t="s">
        <v>779</v>
      </c>
    </row>
    <row r="298" spans="41:55">
      <c r="AO298" s="37" t="s">
        <v>879</v>
      </c>
      <c r="AP298" s="37" t="s">
        <v>879</v>
      </c>
      <c r="AQ298" t="s">
        <v>694</v>
      </c>
      <c r="AR298" t="s">
        <v>694</v>
      </c>
      <c r="AS298" t="s">
        <v>858</v>
      </c>
      <c r="BB298" t="s">
        <v>992</v>
      </c>
      <c r="BC298" t="s">
        <v>806</v>
      </c>
    </row>
    <row r="299" spans="41:55">
      <c r="AO299" s="36" t="s">
        <v>900</v>
      </c>
      <c r="AP299" s="36" t="s">
        <v>900</v>
      </c>
      <c r="AQ299" t="s">
        <v>722</v>
      </c>
      <c r="AR299" t="s">
        <v>722</v>
      </c>
      <c r="AS299" t="s">
        <v>879</v>
      </c>
      <c r="BB299" t="s">
        <v>992</v>
      </c>
      <c r="BC299" t="s">
        <v>833</v>
      </c>
    </row>
    <row r="300" spans="41:55">
      <c r="AO300" s="37" t="s">
        <v>919</v>
      </c>
      <c r="AP300" s="37" t="s">
        <v>919</v>
      </c>
      <c r="AQ300" t="s">
        <v>750</v>
      </c>
      <c r="AR300" t="s">
        <v>750</v>
      </c>
      <c r="AS300" t="s">
        <v>900</v>
      </c>
      <c r="BB300" t="s">
        <v>992</v>
      </c>
      <c r="BC300" t="s">
        <v>858</v>
      </c>
    </row>
    <row r="301" spans="41:55">
      <c r="AO301" s="36" t="s">
        <v>933</v>
      </c>
      <c r="AP301" s="36" t="s">
        <v>933</v>
      </c>
      <c r="AQ301" t="s">
        <v>777</v>
      </c>
      <c r="AR301" t="s">
        <v>777</v>
      </c>
      <c r="AS301" t="s">
        <v>919</v>
      </c>
      <c r="BB301" t="s">
        <v>992</v>
      </c>
      <c r="BC301" t="s">
        <v>879</v>
      </c>
    </row>
    <row r="302" spans="41:55">
      <c r="AO302" s="37" t="s">
        <v>946</v>
      </c>
      <c r="AP302" s="37" t="s">
        <v>946</v>
      </c>
      <c r="AQ302" t="s">
        <v>804</v>
      </c>
      <c r="AR302" t="s">
        <v>804</v>
      </c>
      <c r="AS302" t="s">
        <v>933</v>
      </c>
      <c r="BB302" t="s">
        <v>992</v>
      </c>
      <c r="BC302" t="s">
        <v>900</v>
      </c>
    </row>
    <row r="303" spans="41:55">
      <c r="AO303" s="36" t="s">
        <v>956</v>
      </c>
      <c r="AP303" s="36" t="s">
        <v>956</v>
      </c>
      <c r="AQ303" t="s">
        <v>831</v>
      </c>
      <c r="AR303" t="s">
        <v>831</v>
      </c>
      <c r="AS303" t="s">
        <v>946</v>
      </c>
      <c r="BB303" t="s">
        <v>992</v>
      </c>
      <c r="BC303" t="s">
        <v>919</v>
      </c>
    </row>
    <row r="304" spans="41:55">
      <c r="AO304" s="37" t="s">
        <v>965</v>
      </c>
      <c r="AP304" s="37" t="s">
        <v>965</v>
      </c>
      <c r="AQ304" t="s">
        <v>856</v>
      </c>
      <c r="AR304" t="s">
        <v>856</v>
      </c>
      <c r="AS304" t="s">
        <v>956</v>
      </c>
      <c r="BB304" t="s">
        <v>992</v>
      </c>
      <c r="BC304" t="s">
        <v>933</v>
      </c>
    </row>
    <row r="305" spans="41:55">
      <c r="AO305" s="36" t="s">
        <v>973</v>
      </c>
      <c r="AP305" s="36" t="s">
        <v>973</v>
      </c>
      <c r="AQ305" t="s">
        <v>877</v>
      </c>
      <c r="AR305" t="s">
        <v>877</v>
      </c>
      <c r="AS305" t="s">
        <v>965</v>
      </c>
      <c r="BB305" t="s">
        <v>992</v>
      </c>
      <c r="BC305" t="s">
        <v>946</v>
      </c>
    </row>
    <row r="306" spans="41:55">
      <c r="AO306" s="37" t="s">
        <v>4123</v>
      </c>
      <c r="AP306" s="37" t="s">
        <v>977</v>
      </c>
      <c r="AQ306" t="s">
        <v>898</v>
      </c>
      <c r="AR306" t="s">
        <v>898</v>
      </c>
      <c r="AS306" t="s">
        <v>973</v>
      </c>
      <c r="BB306" t="s">
        <v>992</v>
      </c>
      <c r="BC306" t="s">
        <v>956</v>
      </c>
    </row>
    <row r="307" spans="41:55">
      <c r="AO307" s="36" t="s">
        <v>981</v>
      </c>
      <c r="AP307" s="36" t="s">
        <v>981</v>
      </c>
      <c r="AQ307" t="s">
        <v>4122</v>
      </c>
      <c r="AR307" t="s">
        <v>918</v>
      </c>
      <c r="AS307" t="s">
        <v>977</v>
      </c>
      <c r="BB307" t="s">
        <v>992</v>
      </c>
      <c r="BC307" t="s">
        <v>965</v>
      </c>
    </row>
    <row r="308" spans="41:55">
      <c r="AO308" s="37" t="s">
        <v>984</v>
      </c>
      <c r="AP308" s="37" t="s">
        <v>984</v>
      </c>
      <c r="AQ308" t="s">
        <v>932</v>
      </c>
      <c r="AR308" t="s">
        <v>932</v>
      </c>
      <c r="AS308" t="s">
        <v>981</v>
      </c>
      <c r="BB308" t="s">
        <v>992</v>
      </c>
      <c r="BC308" t="s">
        <v>973</v>
      </c>
    </row>
    <row r="309" spans="41:55">
      <c r="AO309" s="36" t="s">
        <v>987</v>
      </c>
      <c r="AP309" s="36" t="s">
        <v>987</v>
      </c>
      <c r="AQ309" t="s">
        <v>945</v>
      </c>
      <c r="AR309" t="s">
        <v>945</v>
      </c>
      <c r="AS309" t="s">
        <v>984</v>
      </c>
      <c r="BB309" t="s">
        <v>992</v>
      </c>
      <c r="BC309" t="s">
        <v>4123</v>
      </c>
    </row>
    <row r="310" spans="41:55">
      <c r="AO310" s="36" t="s">
        <v>4395</v>
      </c>
      <c r="AP310" s="36" t="s">
        <v>640</v>
      </c>
      <c r="AQ310" t="s">
        <v>955</v>
      </c>
      <c r="AR310" t="s">
        <v>955</v>
      </c>
      <c r="AS310" t="s">
        <v>987</v>
      </c>
      <c r="BB310" t="s">
        <v>992</v>
      </c>
      <c r="BC310" t="s">
        <v>981</v>
      </c>
    </row>
    <row r="311" spans="41:55">
      <c r="AO311" s="36" t="s">
        <v>641</v>
      </c>
      <c r="AP311" s="36" t="s">
        <v>641</v>
      </c>
      <c r="AQ311" t="s">
        <v>964</v>
      </c>
      <c r="AR311" t="s">
        <v>964</v>
      </c>
      <c r="AS311" t="s">
        <v>640</v>
      </c>
      <c r="BB311" t="s">
        <v>992</v>
      </c>
      <c r="BC311" t="s">
        <v>984</v>
      </c>
    </row>
    <row r="312" spans="41:55">
      <c r="AO312" s="37" t="s">
        <v>4124</v>
      </c>
      <c r="AP312" s="37" t="s">
        <v>669</v>
      </c>
      <c r="AQ312" t="s">
        <v>972</v>
      </c>
      <c r="AR312" t="s">
        <v>972</v>
      </c>
      <c r="AS312" t="s">
        <v>641</v>
      </c>
      <c r="BB312" t="s">
        <v>992</v>
      </c>
      <c r="BC312" t="s">
        <v>987</v>
      </c>
    </row>
    <row r="313" spans="41:55">
      <c r="AO313" s="36" t="s">
        <v>697</v>
      </c>
      <c r="AP313" s="36" t="s">
        <v>697</v>
      </c>
      <c r="AQ313" t="s">
        <v>637</v>
      </c>
      <c r="AR313" t="s">
        <v>637</v>
      </c>
      <c r="AS313" t="s">
        <v>669</v>
      </c>
      <c r="BB313" t="s">
        <v>4651</v>
      </c>
      <c r="BC313" t="s">
        <v>4654</v>
      </c>
    </row>
    <row r="314" spans="41:55">
      <c r="AO314" s="37" t="s">
        <v>725</v>
      </c>
      <c r="AP314" s="37" t="s">
        <v>725</v>
      </c>
      <c r="AQ314" t="s">
        <v>667</v>
      </c>
      <c r="AR314" t="s">
        <v>667</v>
      </c>
      <c r="AS314" t="s">
        <v>697</v>
      </c>
      <c r="BB314" t="s">
        <v>640</v>
      </c>
      <c r="BC314" t="s">
        <v>4648</v>
      </c>
    </row>
    <row r="315" spans="41:55">
      <c r="AO315" s="36" t="s">
        <v>753</v>
      </c>
      <c r="AP315" s="36" t="s">
        <v>753</v>
      </c>
      <c r="AQ315" t="s">
        <v>695</v>
      </c>
      <c r="AR315" t="s">
        <v>695</v>
      </c>
      <c r="AS315" t="s">
        <v>725</v>
      </c>
      <c r="BB315" t="s">
        <v>995</v>
      </c>
      <c r="BC315" t="s">
        <v>642</v>
      </c>
    </row>
    <row r="316" spans="41:55">
      <c r="AO316" s="37" t="s">
        <v>780</v>
      </c>
      <c r="AP316" s="37" t="s">
        <v>780</v>
      </c>
      <c r="AQ316" t="s">
        <v>723</v>
      </c>
      <c r="AR316" t="s">
        <v>723</v>
      </c>
      <c r="AS316" t="s">
        <v>753</v>
      </c>
      <c r="BB316" t="s">
        <v>995</v>
      </c>
      <c r="BC316" t="s">
        <v>670</v>
      </c>
    </row>
    <row r="317" spans="41:55">
      <c r="AO317" s="36" t="s">
        <v>807</v>
      </c>
      <c r="AP317" s="36" t="s">
        <v>807</v>
      </c>
      <c r="AQ317" t="s">
        <v>751</v>
      </c>
      <c r="AR317" t="s">
        <v>751</v>
      </c>
      <c r="AS317" t="s">
        <v>780</v>
      </c>
      <c r="BB317" t="s">
        <v>995</v>
      </c>
      <c r="BC317" t="s">
        <v>4125</v>
      </c>
    </row>
    <row r="318" spans="41:55">
      <c r="AO318" s="36" t="s">
        <v>642</v>
      </c>
      <c r="AP318" s="36" t="s">
        <v>642</v>
      </c>
      <c r="AQ318" t="s">
        <v>778</v>
      </c>
      <c r="AR318" t="s">
        <v>778</v>
      </c>
      <c r="AS318" t="s">
        <v>807</v>
      </c>
      <c r="BB318" t="s">
        <v>995</v>
      </c>
      <c r="BC318" t="s">
        <v>4126</v>
      </c>
    </row>
    <row r="319" spans="41:55">
      <c r="AO319" s="37" t="s">
        <v>670</v>
      </c>
      <c r="AP319" s="37" t="s">
        <v>670</v>
      </c>
      <c r="AQ319" t="s">
        <v>805</v>
      </c>
      <c r="AR319" t="s">
        <v>805</v>
      </c>
      <c r="AS319" t="s">
        <v>642</v>
      </c>
      <c r="BB319" t="s">
        <v>995</v>
      </c>
      <c r="BC319" t="s">
        <v>754</v>
      </c>
    </row>
    <row r="320" spans="41:55">
      <c r="AO320" s="36" t="s">
        <v>4125</v>
      </c>
      <c r="AP320" s="36" t="s">
        <v>698</v>
      </c>
      <c r="AQ320" t="s">
        <v>832</v>
      </c>
      <c r="AR320" t="s">
        <v>832</v>
      </c>
      <c r="AS320" t="s">
        <v>670</v>
      </c>
      <c r="BB320" t="s">
        <v>995</v>
      </c>
      <c r="BC320" t="s">
        <v>781</v>
      </c>
    </row>
    <row r="321" spans="41:55">
      <c r="AO321" s="37" t="s">
        <v>4126</v>
      </c>
      <c r="AP321" s="37" t="s">
        <v>726</v>
      </c>
      <c r="AQ321" t="s">
        <v>857</v>
      </c>
      <c r="AR321" t="s">
        <v>857</v>
      </c>
      <c r="AS321" t="s">
        <v>698</v>
      </c>
      <c r="BB321" t="s">
        <v>995</v>
      </c>
      <c r="BC321" t="s">
        <v>808</v>
      </c>
    </row>
    <row r="322" spans="41:55">
      <c r="AO322" s="36" t="s">
        <v>754</v>
      </c>
      <c r="AP322" s="36" t="s">
        <v>754</v>
      </c>
      <c r="AQ322" t="s">
        <v>878</v>
      </c>
      <c r="AR322" t="s">
        <v>878</v>
      </c>
      <c r="AS322" t="s">
        <v>726</v>
      </c>
      <c r="BB322" t="s">
        <v>995</v>
      </c>
      <c r="BC322" t="s">
        <v>4127</v>
      </c>
    </row>
    <row r="323" spans="41:55">
      <c r="AO323" s="37" t="s">
        <v>781</v>
      </c>
      <c r="AP323" s="37" t="s">
        <v>781</v>
      </c>
      <c r="AQ323" t="s">
        <v>899</v>
      </c>
      <c r="AR323" t="s">
        <v>899</v>
      </c>
      <c r="AS323" t="s">
        <v>754</v>
      </c>
      <c r="BB323" t="s">
        <v>995</v>
      </c>
      <c r="BC323" t="s">
        <v>859</v>
      </c>
    </row>
    <row r="324" spans="41:55">
      <c r="AO324" s="36" t="s">
        <v>808</v>
      </c>
      <c r="AP324" s="36" t="s">
        <v>808</v>
      </c>
      <c r="AQ324" t="s">
        <v>4647</v>
      </c>
      <c r="AR324" t="s">
        <v>638</v>
      </c>
      <c r="AS324" t="s">
        <v>781</v>
      </c>
      <c r="BB324" t="s">
        <v>995</v>
      </c>
      <c r="BC324" t="s">
        <v>880</v>
      </c>
    </row>
    <row r="325" spans="41:55">
      <c r="AO325" s="37" t="s">
        <v>4127</v>
      </c>
      <c r="AP325" s="37" t="s">
        <v>834</v>
      </c>
      <c r="AQ325" t="s">
        <v>639</v>
      </c>
      <c r="AR325" t="s">
        <v>639</v>
      </c>
      <c r="AS325" t="s">
        <v>808</v>
      </c>
      <c r="BB325" t="s">
        <v>995</v>
      </c>
      <c r="BC325" t="s">
        <v>4128</v>
      </c>
    </row>
    <row r="326" spans="41:55">
      <c r="AO326" s="36" t="s">
        <v>859</v>
      </c>
      <c r="AP326" s="36" t="s">
        <v>859</v>
      </c>
      <c r="AQ326" t="s">
        <v>668</v>
      </c>
      <c r="AR326" t="s">
        <v>668</v>
      </c>
      <c r="AS326" t="s">
        <v>834</v>
      </c>
      <c r="BB326" t="s">
        <v>995</v>
      </c>
      <c r="BC326" t="s">
        <v>920</v>
      </c>
    </row>
    <row r="327" spans="41:55">
      <c r="AO327" s="37" t="s">
        <v>880</v>
      </c>
      <c r="AP327" s="37" t="s">
        <v>880</v>
      </c>
      <c r="AQ327" t="s">
        <v>696</v>
      </c>
      <c r="AR327" t="s">
        <v>696</v>
      </c>
      <c r="AS327" t="s">
        <v>859</v>
      </c>
      <c r="BB327" t="s">
        <v>995</v>
      </c>
      <c r="BC327" t="s">
        <v>934</v>
      </c>
    </row>
    <row r="328" spans="41:55">
      <c r="AO328" s="36" t="s">
        <v>4128</v>
      </c>
      <c r="AP328" s="36" t="s">
        <v>901</v>
      </c>
      <c r="AQ328" t="s">
        <v>724</v>
      </c>
      <c r="AR328" t="s">
        <v>724</v>
      </c>
      <c r="AS328" t="s">
        <v>880</v>
      </c>
      <c r="BB328" t="s">
        <v>995</v>
      </c>
      <c r="BC328" t="s">
        <v>947</v>
      </c>
    </row>
    <row r="329" spans="41:55">
      <c r="AO329" s="37" t="s">
        <v>920</v>
      </c>
      <c r="AP329" s="37" t="s">
        <v>920</v>
      </c>
      <c r="AQ329" t="s">
        <v>752</v>
      </c>
      <c r="AR329" t="s">
        <v>752</v>
      </c>
      <c r="AS329" t="s">
        <v>901</v>
      </c>
      <c r="BB329" t="s">
        <v>994</v>
      </c>
      <c r="BC329" t="s">
        <v>641</v>
      </c>
    </row>
    <row r="330" spans="41:55">
      <c r="AO330" s="36" t="s">
        <v>934</v>
      </c>
      <c r="AP330" s="36" t="s">
        <v>934</v>
      </c>
      <c r="AQ330" t="s">
        <v>779</v>
      </c>
      <c r="AR330" t="s">
        <v>779</v>
      </c>
      <c r="AS330" t="s">
        <v>920</v>
      </c>
      <c r="BB330" t="s">
        <v>994</v>
      </c>
      <c r="BC330" t="s">
        <v>4124</v>
      </c>
    </row>
    <row r="331" spans="41:55">
      <c r="AO331" s="37" t="s">
        <v>947</v>
      </c>
      <c r="AP331" s="37" t="s">
        <v>947</v>
      </c>
      <c r="AQ331" t="s">
        <v>806</v>
      </c>
      <c r="AR331" t="s">
        <v>806</v>
      </c>
      <c r="AS331" t="s">
        <v>934</v>
      </c>
      <c r="BB331" t="s">
        <v>994</v>
      </c>
      <c r="BC331" t="s">
        <v>697</v>
      </c>
    </row>
    <row r="332" spans="41:55">
      <c r="AO332" s="36" t="s">
        <v>643</v>
      </c>
      <c r="AP332" s="36" t="s">
        <v>643</v>
      </c>
      <c r="AQ332" t="s">
        <v>833</v>
      </c>
      <c r="AR332" t="s">
        <v>833</v>
      </c>
      <c r="AS332" t="s">
        <v>947</v>
      </c>
      <c r="BB332" t="s">
        <v>994</v>
      </c>
      <c r="BC332" t="s">
        <v>725</v>
      </c>
    </row>
    <row r="333" spans="41:55">
      <c r="AO333" s="37" t="s">
        <v>671</v>
      </c>
      <c r="AP333" s="37" t="s">
        <v>671</v>
      </c>
      <c r="AQ333" t="s">
        <v>858</v>
      </c>
      <c r="AR333" t="s">
        <v>858</v>
      </c>
      <c r="AS333" t="s">
        <v>643</v>
      </c>
      <c r="BB333" t="s">
        <v>994</v>
      </c>
      <c r="BC333" t="s">
        <v>753</v>
      </c>
    </row>
    <row r="334" spans="41:55">
      <c r="AO334" s="36" t="s">
        <v>699</v>
      </c>
      <c r="AP334" s="36" t="s">
        <v>699</v>
      </c>
      <c r="AQ334" t="s">
        <v>879</v>
      </c>
      <c r="AR334" t="s">
        <v>879</v>
      </c>
      <c r="AS334" t="s">
        <v>671</v>
      </c>
      <c r="BB334" t="s">
        <v>994</v>
      </c>
      <c r="BC334" t="s">
        <v>780</v>
      </c>
    </row>
    <row r="335" spans="41:55">
      <c r="AO335" s="37" t="s">
        <v>727</v>
      </c>
      <c r="AP335" s="37" t="s">
        <v>727</v>
      </c>
      <c r="AQ335" t="s">
        <v>900</v>
      </c>
      <c r="AR335" t="s">
        <v>900</v>
      </c>
      <c r="AS335" t="s">
        <v>699</v>
      </c>
      <c r="BB335" t="s">
        <v>994</v>
      </c>
      <c r="BC335" t="s">
        <v>807</v>
      </c>
    </row>
    <row r="336" spans="41:55">
      <c r="AO336" s="36" t="s">
        <v>755</v>
      </c>
      <c r="AP336" s="36" t="s">
        <v>755</v>
      </c>
      <c r="AQ336" t="s">
        <v>919</v>
      </c>
      <c r="AR336" t="s">
        <v>919</v>
      </c>
      <c r="AS336" t="s">
        <v>727</v>
      </c>
      <c r="BB336" t="s">
        <v>996</v>
      </c>
      <c r="BC336" t="s">
        <v>643</v>
      </c>
    </row>
    <row r="337" spans="41:55">
      <c r="AO337" s="37" t="s">
        <v>782</v>
      </c>
      <c r="AP337" s="37" t="s">
        <v>782</v>
      </c>
      <c r="AQ337" t="s">
        <v>933</v>
      </c>
      <c r="AR337" t="s">
        <v>933</v>
      </c>
      <c r="AS337" t="s">
        <v>755</v>
      </c>
      <c r="BB337" t="s">
        <v>996</v>
      </c>
      <c r="BC337" t="s">
        <v>671</v>
      </c>
    </row>
    <row r="338" spans="41:55">
      <c r="AO338" s="36" t="s">
        <v>809</v>
      </c>
      <c r="AP338" s="36" t="s">
        <v>809</v>
      </c>
      <c r="AQ338" t="s">
        <v>946</v>
      </c>
      <c r="AR338" t="s">
        <v>946</v>
      </c>
      <c r="AS338" t="s">
        <v>782</v>
      </c>
      <c r="BB338" t="s">
        <v>996</v>
      </c>
      <c r="BC338" t="s">
        <v>699</v>
      </c>
    </row>
    <row r="339" spans="41:55">
      <c r="AO339" s="37" t="s">
        <v>835</v>
      </c>
      <c r="AP339" s="37" t="s">
        <v>835</v>
      </c>
      <c r="AQ339" t="s">
        <v>956</v>
      </c>
      <c r="AR339" t="s">
        <v>956</v>
      </c>
      <c r="AS339" t="s">
        <v>809</v>
      </c>
      <c r="BB339" t="s">
        <v>996</v>
      </c>
      <c r="BC339" t="s">
        <v>727</v>
      </c>
    </row>
    <row r="340" spans="41:55">
      <c r="AO340" s="36" t="s">
        <v>860</v>
      </c>
      <c r="AP340" s="36" t="s">
        <v>860</v>
      </c>
      <c r="AQ340" t="s">
        <v>965</v>
      </c>
      <c r="AR340" t="s">
        <v>965</v>
      </c>
      <c r="AS340" t="s">
        <v>835</v>
      </c>
      <c r="BB340" t="s">
        <v>996</v>
      </c>
      <c r="BC340" t="s">
        <v>755</v>
      </c>
    </row>
    <row r="341" spans="41:55">
      <c r="AO341" s="37" t="s">
        <v>881</v>
      </c>
      <c r="AP341" s="37" t="s">
        <v>881</v>
      </c>
      <c r="AQ341" t="s">
        <v>973</v>
      </c>
      <c r="AR341" t="s">
        <v>973</v>
      </c>
      <c r="AS341" t="s">
        <v>860</v>
      </c>
      <c r="BB341" t="s">
        <v>996</v>
      </c>
      <c r="BC341" t="s">
        <v>782</v>
      </c>
    </row>
    <row r="342" spans="41:55">
      <c r="AO342" s="36" t="s">
        <v>4129</v>
      </c>
      <c r="AP342" s="36" t="s">
        <v>902</v>
      </c>
      <c r="AQ342" t="s">
        <v>4123</v>
      </c>
      <c r="AR342" t="s">
        <v>977</v>
      </c>
      <c r="AS342" t="s">
        <v>881</v>
      </c>
      <c r="BB342" t="s">
        <v>996</v>
      </c>
      <c r="BC342" t="s">
        <v>809</v>
      </c>
    </row>
    <row r="343" spans="41:55">
      <c r="AO343" s="37" t="s">
        <v>921</v>
      </c>
      <c r="AP343" s="37" t="s">
        <v>921</v>
      </c>
      <c r="AQ343" t="s">
        <v>981</v>
      </c>
      <c r="AR343" t="s">
        <v>981</v>
      </c>
      <c r="AS343" t="s">
        <v>902</v>
      </c>
      <c r="BB343" t="s">
        <v>996</v>
      </c>
      <c r="BC343" t="s">
        <v>835</v>
      </c>
    </row>
    <row r="344" spans="41:55">
      <c r="AO344" s="36" t="s">
        <v>935</v>
      </c>
      <c r="AP344" s="36" t="s">
        <v>935</v>
      </c>
      <c r="AQ344" t="s">
        <v>984</v>
      </c>
      <c r="AR344" t="s">
        <v>984</v>
      </c>
      <c r="AS344" t="s">
        <v>921</v>
      </c>
      <c r="BB344" t="s">
        <v>996</v>
      </c>
      <c r="BC344" t="s">
        <v>860</v>
      </c>
    </row>
    <row r="345" spans="41:55">
      <c r="AO345" s="37" t="s">
        <v>948</v>
      </c>
      <c r="AP345" s="37" t="s">
        <v>948</v>
      </c>
      <c r="AQ345" t="s">
        <v>987</v>
      </c>
      <c r="AR345" t="s">
        <v>987</v>
      </c>
      <c r="AS345" t="s">
        <v>935</v>
      </c>
      <c r="BB345" t="s">
        <v>996</v>
      </c>
      <c r="BC345" t="s">
        <v>881</v>
      </c>
    </row>
    <row r="346" spans="41:55">
      <c r="AO346" s="36" t="s">
        <v>957</v>
      </c>
      <c r="AP346" s="36" t="s">
        <v>957</v>
      </c>
      <c r="AQ346" t="s">
        <v>4648</v>
      </c>
      <c r="AR346" t="s">
        <v>640</v>
      </c>
      <c r="AS346" t="s">
        <v>948</v>
      </c>
      <c r="BB346" t="s">
        <v>996</v>
      </c>
      <c r="BC346" t="s">
        <v>4129</v>
      </c>
    </row>
    <row r="347" spans="41:55">
      <c r="AO347" s="37" t="s">
        <v>966</v>
      </c>
      <c r="AP347" s="37" t="s">
        <v>966</v>
      </c>
      <c r="AQ347" t="s">
        <v>641</v>
      </c>
      <c r="AR347" t="s">
        <v>641</v>
      </c>
      <c r="AS347" t="s">
        <v>957</v>
      </c>
      <c r="BB347" t="s">
        <v>996</v>
      </c>
      <c r="BC347" t="s">
        <v>921</v>
      </c>
    </row>
    <row r="348" spans="41:55">
      <c r="AO348" s="36" t="s">
        <v>644</v>
      </c>
      <c r="AP348" s="36" t="s">
        <v>644</v>
      </c>
      <c r="AQ348" t="s">
        <v>4124</v>
      </c>
      <c r="AR348" t="s">
        <v>669</v>
      </c>
      <c r="AS348" t="s">
        <v>966</v>
      </c>
      <c r="BB348" t="s">
        <v>996</v>
      </c>
      <c r="BC348" t="s">
        <v>935</v>
      </c>
    </row>
    <row r="349" spans="41:55">
      <c r="AO349" s="37" t="s">
        <v>672</v>
      </c>
      <c r="AP349" s="37" t="s">
        <v>672</v>
      </c>
      <c r="AQ349" t="s">
        <v>697</v>
      </c>
      <c r="AR349" t="s">
        <v>697</v>
      </c>
      <c r="AS349" t="s">
        <v>644</v>
      </c>
      <c r="BB349" t="s">
        <v>996</v>
      </c>
      <c r="BC349" t="s">
        <v>948</v>
      </c>
    </row>
    <row r="350" spans="41:55">
      <c r="AO350" s="36" t="s">
        <v>700</v>
      </c>
      <c r="AP350" s="36" t="s">
        <v>700</v>
      </c>
      <c r="AQ350" t="s">
        <v>725</v>
      </c>
      <c r="AR350" t="s">
        <v>725</v>
      </c>
      <c r="AS350" t="s">
        <v>672</v>
      </c>
      <c r="BB350" t="s">
        <v>996</v>
      </c>
      <c r="BC350" t="s">
        <v>957</v>
      </c>
    </row>
    <row r="351" spans="41:55">
      <c r="AO351" s="37" t="s">
        <v>728</v>
      </c>
      <c r="AP351" s="37" t="s">
        <v>728</v>
      </c>
      <c r="AQ351" t="s">
        <v>753</v>
      </c>
      <c r="AR351" t="s">
        <v>753</v>
      </c>
      <c r="AS351" t="s">
        <v>700</v>
      </c>
      <c r="BB351" t="s">
        <v>996</v>
      </c>
      <c r="BC351" t="s">
        <v>966</v>
      </c>
    </row>
    <row r="352" spans="41:55">
      <c r="AO352" s="36" t="s">
        <v>756</v>
      </c>
      <c r="AP352" s="36" t="s">
        <v>756</v>
      </c>
      <c r="AQ352" t="s">
        <v>780</v>
      </c>
      <c r="AR352" t="s">
        <v>780</v>
      </c>
      <c r="AS352" t="s">
        <v>728</v>
      </c>
      <c r="BB352" t="s">
        <v>997</v>
      </c>
      <c r="BC352" t="s">
        <v>644</v>
      </c>
    </row>
    <row r="353" spans="41:55">
      <c r="AO353" s="37" t="s">
        <v>783</v>
      </c>
      <c r="AP353" s="37" t="s">
        <v>783</v>
      </c>
      <c r="AQ353" t="s">
        <v>807</v>
      </c>
      <c r="AR353" t="s">
        <v>807</v>
      </c>
      <c r="AS353" t="s">
        <v>756</v>
      </c>
      <c r="BB353" t="s">
        <v>997</v>
      </c>
      <c r="BC353" t="s">
        <v>672</v>
      </c>
    </row>
    <row r="354" spans="41:55">
      <c r="AO354" s="36" t="s">
        <v>810</v>
      </c>
      <c r="AP354" s="36" t="s">
        <v>810</v>
      </c>
      <c r="AQ354" t="s">
        <v>642</v>
      </c>
      <c r="AR354" t="s">
        <v>642</v>
      </c>
      <c r="AS354" t="s">
        <v>783</v>
      </c>
      <c r="BB354" t="s">
        <v>997</v>
      </c>
      <c r="BC354" t="s">
        <v>700</v>
      </c>
    </row>
    <row r="355" spans="41:55">
      <c r="AO355" s="37" t="s">
        <v>836</v>
      </c>
      <c r="AP355" s="37" t="s">
        <v>836</v>
      </c>
      <c r="AQ355" t="s">
        <v>670</v>
      </c>
      <c r="AR355" t="s">
        <v>670</v>
      </c>
      <c r="AS355" t="s">
        <v>810</v>
      </c>
      <c r="BB355" t="s">
        <v>997</v>
      </c>
      <c r="BC355" t="s">
        <v>728</v>
      </c>
    </row>
    <row r="356" spans="41:55">
      <c r="AO356" s="36" t="s">
        <v>825</v>
      </c>
      <c r="AP356" s="36" t="s">
        <v>825</v>
      </c>
      <c r="AQ356" t="s">
        <v>4125</v>
      </c>
      <c r="AR356" t="s">
        <v>698</v>
      </c>
      <c r="AS356" t="s">
        <v>836</v>
      </c>
      <c r="BB356" t="s">
        <v>997</v>
      </c>
      <c r="BC356" t="s">
        <v>756</v>
      </c>
    </row>
    <row r="357" spans="41:55">
      <c r="AO357" s="37" t="s">
        <v>882</v>
      </c>
      <c r="AP357" s="37" t="s">
        <v>882</v>
      </c>
      <c r="AQ357" t="s">
        <v>4126</v>
      </c>
      <c r="AR357" t="s">
        <v>726</v>
      </c>
      <c r="AS357" t="s">
        <v>825</v>
      </c>
      <c r="BB357" t="s">
        <v>997</v>
      </c>
      <c r="BC357" t="s">
        <v>783</v>
      </c>
    </row>
    <row r="358" spans="41:55">
      <c r="AO358" s="36" t="s">
        <v>903</v>
      </c>
      <c r="AP358" s="36" t="s">
        <v>903</v>
      </c>
      <c r="AQ358" t="s">
        <v>754</v>
      </c>
      <c r="AR358" t="s">
        <v>754</v>
      </c>
      <c r="AS358" t="s">
        <v>882</v>
      </c>
      <c r="BB358" t="s">
        <v>997</v>
      </c>
      <c r="BC358" t="s">
        <v>810</v>
      </c>
    </row>
    <row r="359" spans="41:55">
      <c r="AO359" t="s">
        <v>4447</v>
      </c>
      <c r="AP359" t="s">
        <v>4445</v>
      </c>
      <c r="AQ359" t="s">
        <v>781</v>
      </c>
      <c r="AR359" t="s">
        <v>781</v>
      </c>
      <c r="AS359" t="s">
        <v>903</v>
      </c>
      <c r="BB359" t="s">
        <v>997</v>
      </c>
      <c r="BC359" t="s">
        <v>836</v>
      </c>
    </row>
    <row r="360" spans="41:55">
      <c r="AO360" s="36" t="s">
        <v>4466</v>
      </c>
      <c r="AP360" s="36" t="s">
        <v>4450</v>
      </c>
      <c r="AQ360" t="s">
        <v>808</v>
      </c>
      <c r="AR360" t="s">
        <v>808</v>
      </c>
      <c r="AS360" t="s">
        <v>4445</v>
      </c>
      <c r="BB360" t="s">
        <v>997</v>
      </c>
      <c r="BC360" t="s">
        <v>4645</v>
      </c>
    </row>
    <row r="361" spans="41:55">
      <c r="AO361" s="37" t="s">
        <v>4467</v>
      </c>
      <c r="AP361" s="37" t="s">
        <v>4452</v>
      </c>
      <c r="AQ361" t="s">
        <v>4127</v>
      </c>
      <c r="AR361" t="s">
        <v>834</v>
      </c>
      <c r="AS361" t="s">
        <v>4450</v>
      </c>
      <c r="BB361" t="s">
        <v>997</v>
      </c>
      <c r="BC361" t="s">
        <v>882</v>
      </c>
    </row>
    <row r="362" spans="41:55">
      <c r="AO362" s="36" t="s">
        <v>4615</v>
      </c>
      <c r="AP362" s="36" t="s">
        <v>4615</v>
      </c>
      <c r="AQ362" t="s">
        <v>859</v>
      </c>
      <c r="AR362" t="s">
        <v>859</v>
      </c>
      <c r="AS362" t="s">
        <v>4452</v>
      </c>
      <c r="BB362" t="s">
        <v>997</v>
      </c>
      <c r="BC362" t="s">
        <v>903</v>
      </c>
    </row>
    <row r="363" spans="41:55">
      <c r="AO363" s="37" t="s">
        <v>4451</v>
      </c>
      <c r="AP363" s="37" t="s">
        <v>4451</v>
      </c>
      <c r="AQ363" t="s">
        <v>880</v>
      </c>
      <c r="AR363" t="s">
        <v>880</v>
      </c>
      <c r="AS363" t="s">
        <v>4446</v>
      </c>
    </row>
    <row r="364" spans="41:55">
      <c r="AO364" s="36" t="s">
        <v>4453</v>
      </c>
      <c r="AP364" s="36" t="s">
        <v>4453</v>
      </c>
      <c r="AQ364" t="s">
        <v>4128</v>
      </c>
      <c r="AR364" t="s">
        <v>901</v>
      </c>
      <c r="AS364" t="s">
        <v>4451</v>
      </c>
    </row>
    <row r="365" spans="41:55">
      <c r="AO365" t="s">
        <v>4715</v>
      </c>
      <c r="AP365" t="s">
        <v>4451</v>
      </c>
      <c r="AQ365" t="s">
        <v>920</v>
      </c>
      <c r="AR365" t="s">
        <v>920</v>
      </c>
      <c r="AS365" t="s">
        <v>4453</v>
      </c>
    </row>
    <row r="366" spans="41:55">
      <c r="AO366" t="s">
        <v>4627</v>
      </c>
      <c r="AP366" t="s">
        <v>4451</v>
      </c>
      <c r="AQ366" t="s">
        <v>934</v>
      </c>
      <c r="AR366" t="s">
        <v>934</v>
      </c>
    </row>
    <row r="367" spans="41:55">
      <c r="AO367" t="s">
        <v>4631</v>
      </c>
      <c r="AP367" s="36" t="s">
        <v>4449</v>
      </c>
      <c r="AQ367" t="s">
        <v>947</v>
      </c>
      <c r="AR367" t="s">
        <v>947</v>
      </c>
    </row>
    <row r="368" spans="41:55">
      <c r="AO368" t="s">
        <v>4713</v>
      </c>
      <c r="AP368" s="36" t="s">
        <v>4449</v>
      </c>
      <c r="AQ368" t="s">
        <v>643</v>
      </c>
      <c r="AR368" t="s">
        <v>643</v>
      </c>
    </row>
    <row r="369" spans="41:44">
      <c r="AO369" s="36" t="s">
        <v>4628</v>
      </c>
      <c r="AP369" t="s">
        <v>4652</v>
      </c>
      <c r="AQ369" t="s">
        <v>671</v>
      </c>
      <c r="AR369" t="s">
        <v>671</v>
      </c>
    </row>
    <row r="370" spans="41:44">
      <c r="AO370" s="36" t="s">
        <v>4717</v>
      </c>
      <c r="AP370" t="s">
        <v>4652</v>
      </c>
      <c r="AQ370" t="s">
        <v>699</v>
      </c>
      <c r="AR370" t="s">
        <v>699</v>
      </c>
    </row>
    <row r="371" spans="41:44">
      <c r="AQ371" t="s">
        <v>727</v>
      </c>
      <c r="AR371" t="s">
        <v>727</v>
      </c>
    </row>
    <row r="372" spans="41:44">
      <c r="AQ372" t="s">
        <v>755</v>
      </c>
      <c r="AR372" t="s">
        <v>755</v>
      </c>
    </row>
    <row r="373" spans="41:44">
      <c r="AQ373" t="s">
        <v>782</v>
      </c>
      <c r="AR373" t="s">
        <v>782</v>
      </c>
    </row>
    <row r="374" spans="41:44">
      <c r="AQ374" t="s">
        <v>809</v>
      </c>
      <c r="AR374" t="s">
        <v>809</v>
      </c>
    </row>
    <row r="375" spans="41:44">
      <c r="AQ375" t="s">
        <v>835</v>
      </c>
      <c r="AR375" t="s">
        <v>835</v>
      </c>
    </row>
    <row r="376" spans="41:44">
      <c r="AQ376" t="s">
        <v>860</v>
      </c>
      <c r="AR376" t="s">
        <v>860</v>
      </c>
    </row>
    <row r="377" spans="41:44">
      <c r="AQ377" t="s">
        <v>881</v>
      </c>
      <c r="AR377" t="s">
        <v>881</v>
      </c>
    </row>
    <row r="378" spans="41:44">
      <c r="AQ378" t="s">
        <v>4129</v>
      </c>
      <c r="AR378" t="s">
        <v>902</v>
      </c>
    </row>
    <row r="379" spans="41:44">
      <c r="AQ379" t="s">
        <v>921</v>
      </c>
      <c r="AR379" t="s">
        <v>921</v>
      </c>
    </row>
    <row r="380" spans="41:44">
      <c r="AQ380" t="s">
        <v>935</v>
      </c>
      <c r="AR380" t="s">
        <v>935</v>
      </c>
    </row>
    <row r="381" spans="41:44">
      <c r="AQ381" t="s">
        <v>948</v>
      </c>
      <c r="AR381" t="s">
        <v>948</v>
      </c>
    </row>
    <row r="382" spans="41:44">
      <c r="AQ382" t="s">
        <v>957</v>
      </c>
      <c r="AR382" t="s">
        <v>957</v>
      </c>
    </row>
    <row r="383" spans="41:44">
      <c r="AQ383" t="s">
        <v>966</v>
      </c>
      <c r="AR383" t="s">
        <v>966</v>
      </c>
    </row>
    <row r="384" spans="41:44">
      <c r="AQ384" t="s">
        <v>644</v>
      </c>
      <c r="AR384" t="s">
        <v>644</v>
      </c>
    </row>
    <row r="385" spans="43:44">
      <c r="AQ385" t="s">
        <v>672</v>
      </c>
      <c r="AR385" t="s">
        <v>672</v>
      </c>
    </row>
    <row r="386" spans="43:44">
      <c r="AQ386" t="s">
        <v>700</v>
      </c>
      <c r="AR386" t="s">
        <v>700</v>
      </c>
    </row>
    <row r="387" spans="43:44">
      <c r="AQ387" t="s">
        <v>728</v>
      </c>
      <c r="AR387" t="s">
        <v>728</v>
      </c>
    </row>
    <row r="388" spans="43:44">
      <c r="AQ388" t="s">
        <v>756</v>
      </c>
      <c r="AR388" t="s">
        <v>756</v>
      </c>
    </row>
    <row r="389" spans="43:44">
      <c r="AQ389" t="s">
        <v>783</v>
      </c>
      <c r="AR389" t="s">
        <v>783</v>
      </c>
    </row>
    <row r="390" spans="43:44">
      <c r="AQ390" t="s">
        <v>810</v>
      </c>
      <c r="AR390" t="s">
        <v>810</v>
      </c>
    </row>
    <row r="391" spans="43:44">
      <c r="AQ391" t="s">
        <v>836</v>
      </c>
      <c r="AR391" t="s">
        <v>836</v>
      </c>
    </row>
    <row r="392" spans="43:44">
      <c r="AQ392" t="s">
        <v>825</v>
      </c>
      <c r="AR392" t="s">
        <v>825</v>
      </c>
    </row>
    <row r="393" spans="43:44">
      <c r="AQ393" t="s">
        <v>882</v>
      </c>
      <c r="AR393" t="s">
        <v>882</v>
      </c>
    </row>
    <row r="394" spans="43:44">
      <c r="AQ394" t="s">
        <v>903</v>
      </c>
      <c r="AR394" t="s">
        <v>903</v>
      </c>
    </row>
    <row r="395" spans="43:44">
      <c r="AQ395" t="s">
        <v>4446</v>
      </c>
      <c r="AR395" t="s">
        <v>4445</v>
      </c>
    </row>
    <row r="396" spans="43:44">
      <c r="AQ396" t="s">
        <v>4649</v>
      </c>
      <c r="AR396" t="s">
        <v>4650</v>
      </c>
    </row>
    <row r="397" spans="43:44">
      <c r="AQ397" t="s">
        <v>4651</v>
      </c>
      <c r="AR397" t="s">
        <v>4652</v>
      </c>
    </row>
    <row r="398" spans="43:44">
      <c r="AQ398" t="s">
        <v>4443</v>
      </c>
      <c r="AR398" t="s">
        <v>4443</v>
      </c>
    </row>
    <row r="399" spans="43:44">
      <c r="AQ399" t="s">
        <v>4653</v>
      </c>
      <c r="AR399" t="s">
        <v>4653</v>
      </c>
    </row>
    <row r="400" spans="43:44">
      <c r="AQ400" t="s">
        <v>4654</v>
      </c>
      <c r="AR400" t="s">
        <v>4654</v>
      </c>
    </row>
    <row r="401" spans="43:44">
      <c r="AQ401" t="s">
        <v>4656</v>
      </c>
      <c r="AR401" t="s">
        <v>4655</v>
      </c>
    </row>
    <row r="402" spans="43:44">
      <c r="AQ402" t="s">
        <v>4715</v>
      </c>
      <c r="AR402" t="s">
        <v>4451</v>
      </c>
    </row>
    <row r="403" spans="43:44">
      <c r="AQ403" t="s">
        <v>4627</v>
      </c>
      <c r="AR403" t="s">
        <v>4451</v>
      </c>
    </row>
    <row r="404" spans="43:44">
      <c r="AQ404" t="s">
        <v>4631</v>
      </c>
      <c r="AR404" s="36" t="s">
        <v>4449</v>
      </c>
    </row>
    <row r="405" spans="43:44">
      <c r="AQ405" t="s">
        <v>4713</v>
      </c>
      <c r="AR405" s="36" t="s">
        <v>4449</v>
      </c>
    </row>
    <row r="406" spans="43:44">
      <c r="AQ406" s="36" t="s">
        <v>4628</v>
      </c>
      <c r="AR406" t="s">
        <v>4652</v>
      </c>
    </row>
    <row r="407" spans="43:44">
      <c r="AQ407" s="36" t="s">
        <v>4717</v>
      </c>
      <c r="AR407" t="s">
        <v>4652</v>
      </c>
    </row>
  </sheetData>
  <sheetProtection algorithmName="SHA-512" hashValue="VWWVPNfNSYrQhEtOpQGgzOsi5AcQ72/pyUGY6SO0F3fiAOExfZSXo0QywFoJgOUYyf5SPrPQMNyUu4Bczs+5Gw==" saltValue="h9c+7wqLpz/CmxehIFN0LQ==" spinCount="100000" sheet="1" objects="1" scenarios="1"/>
  <phoneticPr fontId="2"/>
  <conditionalFormatting sqref="AO2:AO17">
    <cfRule type="duplicateValues" dxfId="61" priority="61"/>
  </conditionalFormatting>
  <conditionalFormatting sqref="AO20:AO28">
    <cfRule type="duplicateValues" dxfId="60" priority="58"/>
  </conditionalFormatting>
  <conditionalFormatting sqref="AO29:AO42">
    <cfRule type="duplicateValues" dxfId="59" priority="56"/>
  </conditionalFormatting>
  <conditionalFormatting sqref="AO43:AO63">
    <cfRule type="duplicateValues" dxfId="58" priority="54"/>
  </conditionalFormatting>
  <conditionalFormatting sqref="AO64:AO77">
    <cfRule type="duplicateValues" dxfId="57" priority="52"/>
  </conditionalFormatting>
  <conditionalFormatting sqref="AO78:AO86">
    <cfRule type="duplicateValues" dxfId="56" priority="50"/>
  </conditionalFormatting>
  <conditionalFormatting sqref="AO87:AO105">
    <cfRule type="duplicateValues" dxfId="55" priority="49"/>
  </conditionalFormatting>
  <conditionalFormatting sqref="AO106:AO117">
    <cfRule type="duplicateValues" dxfId="54" priority="46"/>
  </conditionalFormatting>
  <conditionalFormatting sqref="AO118:AO134">
    <cfRule type="duplicateValues" dxfId="53" priority="44"/>
  </conditionalFormatting>
  <conditionalFormatting sqref="AO135:AO147">
    <cfRule type="duplicateValues" dxfId="52" priority="42"/>
  </conditionalFormatting>
  <conditionalFormatting sqref="AO148:AO164">
    <cfRule type="duplicateValues" dxfId="51" priority="40"/>
  </conditionalFormatting>
  <conditionalFormatting sqref="AO165:AO178">
    <cfRule type="duplicateValues" dxfId="50" priority="38"/>
  </conditionalFormatting>
  <conditionalFormatting sqref="AO179:AO187">
    <cfRule type="duplicateValues" dxfId="49" priority="36"/>
  </conditionalFormatting>
  <conditionalFormatting sqref="AO188:AO200">
    <cfRule type="duplicateValues" dxfId="48" priority="34"/>
  </conditionalFormatting>
  <conditionalFormatting sqref="AO201:AO210">
    <cfRule type="duplicateValues" dxfId="47" priority="631"/>
  </conditionalFormatting>
  <conditionalFormatting sqref="AO211:AO224">
    <cfRule type="duplicateValues" dxfId="46" priority="30"/>
  </conditionalFormatting>
  <conditionalFormatting sqref="AO225:AO236">
    <cfRule type="duplicateValues" dxfId="45" priority="28"/>
  </conditionalFormatting>
  <conditionalFormatting sqref="AO237:AO241">
    <cfRule type="duplicateValues" dxfId="44" priority="26"/>
  </conditionalFormatting>
  <conditionalFormatting sqref="AO242:AO249">
    <cfRule type="duplicateValues" dxfId="43" priority="24"/>
  </conditionalFormatting>
  <conditionalFormatting sqref="AO250:AO259">
    <cfRule type="duplicateValues" dxfId="42" priority="22"/>
  </conditionalFormatting>
  <conditionalFormatting sqref="AO260:AO276">
    <cfRule type="duplicateValues" dxfId="41" priority="20"/>
  </conditionalFormatting>
  <conditionalFormatting sqref="AO277:AO287">
    <cfRule type="duplicateValues" dxfId="40" priority="18"/>
  </conditionalFormatting>
  <conditionalFormatting sqref="AO288">
    <cfRule type="duplicateValues" dxfId="39" priority="16"/>
  </conditionalFormatting>
  <conditionalFormatting sqref="AO289:AO309">
    <cfRule type="duplicateValues" dxfId="38" priority="14"/>
  </conditionalFormatting>
  <conditionalFormatting sqref="AO310">
    <cfRule type="duplicateValues" dxfId="37" priority="12"/>
  </conditionalFormatting>
  <conditionalFormatting sqref="AO311:AO317">
    <cfRule type="duplicateValues" dxfId="36" priority="10"/>
  </conditionalFormatting>
  <conditionalFormatting sqref="AO318:AO331">
    <cfRule type="duplicateValues" dxfId="35" priority="8"/>
  </conditionalFormatting>
  <conditionalFormatting sqref="AO332:AO347">
    <cfRule type="duplicateValues" dxfId="34" priority="6"/>
  </conditionalFormatting>
  <conditionalFormatting sqref="AO348:AO358">
    <cfRule type="duplicateValues" dxfId="33" priority="4"/>
  </conditionalFormatting>
  <conditionalFormatting sqref="AO372:AO1048576 AO1:AO358">
    <cfRule type="duplicateValues" dxfId="32" priority="632"/>
  </conditionalFormatting>
  <conditionalFormatting sqref="AP2:AP11">
    <cfRule type="duplicateValues" dxfId="31" priority="60"/>
  </conditionalFormatting>
  <conditionalFormatting sqref="AP14:AP17">
    <cfRule type="duplicateValues" dxfId="30" priority="59"/>
  </conditionalFormatting>
  <conditionalFormatting sqref="AP20:AP28">
    <cfRule type="duplicateValues" dxfId="29" priority="57"/>
  </conditionalFormatting>
  <conditionalFormatting sqref="AP29:AP42">
    <cfRule type="duplicateValues" dxfId="28" priority="55"/>
  </conditionalFormatting>
  <conditionalFormatting sqref="AP43:AP63">
    <cfRule type="duplicateValues" dxfId="27" priority="53"/>
  </conditionalFormatting>
  <conditionalFormatting sqref="AP64:AP77">
    <cfRule type="duplicateValues" dxfId="26" priority="51"/>
  </conditionalFormatting>
  <conditionalFormatting sqref="AP78:AP86">
    <cfRule type="duplicateValues" dxfId="25" priority="48"/>
  </conditionalFormatting>
  <conditionalFormatting sqref="AP87:AP105">
    <cfRule type="duplicateValues" dxfId="24" priority="47"/>
  </conditionalFormatting>
  <conditionalFormatting sqref="AP106:AP117">
    <cfRule type="duplicateValues" dxfId="23" priority="45"/>
  </conditionalFormatting>
  <conditionalFormatting sqref="AP118:AP134">
    <cfRule type="duplicateValues" dxfId="22" priority="43"/>
  </conditionalFormatting>
  <conditionalFormatting sqref="AP135:AP147">
    <cfRule type="duplicateValues" dxfId="21" priority="41"/>
  </conditionalFormatting>
  <conditionalFormatting sqref="AP148:AP164">
    <cfRule type="duplicateValues" dxfId="20" priority="39"/>
  </conditionalFormatting>
  <conditionalFormatting sqref="AP165:AP178">
    <cfRule type="duplicateValues" dxfId="19" priority="37"/>
  </conditionalFormatting>
  <conditionalFormatting sqref="AP179:AP187">
    <cfRule type="duplicateValues" dxfId="18" priority="35"/>
  </conditionalFormatting>
  <conditionalFormatting sqref="AP188:AP200">
    <cfRule type="duplicateValues" dxfId="17" priority="33"/>
  </conditionalFormatting>
  <conditionalFormatting sqref="AP201:AP210">
    <cfRule type="duplicateValues" dxfId="16" priority="635"/>
  </conditionalFormatting>
  <conditionalFormatting sqref="AP211:AP224">
    <cfRule type="duplicateValues" dxfId="15" priority="29"/>
  </conditionalFormatting>
  <conditionalFormatting sqref="AP225:AP236">
    <cfRule type="duplicateValues" dxfId="14" priority="27"/>
  </conditionalFormatting>
  <conditionalFormatting sqref="AP237:AP241">
    <cfRule type="duplicateValues" dxfId="13" priority="25"/>
  </conditionalFormatting>
  <conditionalFormatting sqref="AP242:AP249">
    <cfRule type="duplicateValues" dxfId="12" priority="23"/>
  </conditionalFormatting>
  <conditionalFormatting sqref="AP250:AP259">
    <cfRule type="duplicateValues" dxfId="11" priority="21"/>
  </conditionalFormatting>
  <conditionalFormatting sqref="AP260:AP276">
    <cfRule type="duplicateValues" dxfId="10" priority="19"/>
  </conditionalFormatting>
  <conditionalFormatting sqref="AP277:AP287">
    <cfRule type="duplicateValues" dxfId="9" priority="17"/>
  </conditionalFormatting>
  <conditionalFormatting sqref="AP288">
    <cfRule type="duplicateValues" dxfId="8" priority="15"/>
  </conditionalFormatting>
  <conditionalFormatting sqref="AP289:AP309">
    <cfRule type="duplicateValues" dxfId="7" priority="13"/>
  </conditionalFormatting>
  <conditionalFormatting sqref="AP310">
    <cfRule type="duplicateValues" dxfId="6" priority="11"/>
  </conditionalFormatting>
  <conditionalFormatting sqref="AP311:AP317">
    <cfRule type="duplicateValues" dxfId="5" priority="9"/>
  </conditionalFormatting>
  <conditionalFormatting sqref="AP318:AP331">
    <cfRule type="duplicateValues" dxfId="4" priority="7"/>
  </conditionalFormatting>
  <conditionalFormatting sqref="AP332:AP347">
    <cfRule type="duplicateValues" dxfId="3" priority="5"/>
  </conditionalFormatting>
  <conditionalFormatting sqref="AP348:AP358">
    <cfRule type="duplicateValues" dxfId="2" priority="3"/>
  </conditionalFormatting>
  <conditionalFormatting sqref="AQ1:AR1">
    <cfRule type="duplicateValues" dxfId="1" priority="1"/>
  </conditionalFormatting>
  <pageMargins left="0.7" right="0.7" top="0.75" bottom="0.75" header="0.3" footer="0.3"/>
  <pageSetup paperSize="9" orientation="portrait" r:id="rId1"/>
  <legacyDrawing r:id="rId2"/>
  <tableParts count="5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W v i W C + Q K b + m A A A A 9 g A A A B I A H A B D b 2 5 m a W c v U G F j a 2 F n Z S 5 4 b W w g o h g A K K A U A A A A A A A A A A A A A A A A A A A A A A A A A A A A h Y / N C o J A H M R f R f b u f h U h 8 n c 9 d I s E I Y i u y 7 b p l q 7 h r u m 7 d e i R e o W M s r p 1 n J n f w M z 9 e o N 0 q K v g o l t n G p s g h i k K t F X N 3 t g i Q Z 0 / h B F K B e R S n W S h g x G 2 L h 6 c S V D p / T k m p O 9 7 3 M 9 w 0 x a E U 8 r I L l t v V K l r G R r r v L R K o 0 9 r / 7 + F B G x f Y w T H j M 1 x t O C Y A p l M y I z 9 A n z c + 0 x / T F h 2 l e 9 a L Y 4 y X O V A J g n k / U E 8 A F B L A w Q U A A I A C A C R a + J 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W v i W C i K R 7 g O A A A A E Q A A A B M A H A B G b 3 J t d W x h c y 9 T Z W N 0 a W 9 u M S 5 t I K I Y A C i g F A A A A A A A A A A A A A A A A A A A A A A A A A A A A C t O T S 7 J z M 9 T C I b Q h t Y A U E s B A i 0 A F A A C A A g A k W v i W C + Q K b + m A A A A 9 g A A A B I A A A A A A A A A A A A A A A A A A A A A A E N v b m Z p Z y 9 Q Y W N r Y W d l L n h t b F B L A Q I t A B Q A A g A I A J F r 4 l g P y u m r p A A A A O k A A A A T A A A A A A A A A A A A A A A A A P I A A A B b Q 2 9 u d G V u d F 9 U e X B l c 1 0 u e G 1 s U E s B A i 0 A F A A C A A g A k W v i W 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L s Y 0 C v R U 5 C o M Y P h f 6 j C p k A A A A A A g A A A A A A A 2 Y A A M A A A A A Q A A A A H m l i B S 1 3 7 g f e L h 9 5 2 7 v l R g A A A A A E g A A A o A A A A B A A A A C P N K Z D d O H a P V a Q W c Q u v / Y w U A A A A M r 1 Q D c j 5 h b 9 D C B G D M p z b m S U D F k 3 J R x Z s O 1 3 b s N B d O E j 3 s t a j F e t n z y P L D l I R v C Z 9 T N O Y u z s / 7 f H 9 M 9 E I 9 T 8 + O j + / 8 K b 9 k t o M 6 i g G 5 y w y 2 w 9 F A A A A C P w q s k V 7 F S m L J V l / X w x x d x r 0 J N o < / D a t a M a s h u p > 
</file>

<file path=customXml/itemProps1.xml><?xml version="1.0" encoding="utf-8"?>
<ds:datastoreItem xmlns:ds="http://schemas.openxmlformats.org/officeDocument/2006/customXml" ds:itemID="{53DD47E8-C047-409F-ACCD-834B4BCEF3B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個人情報の取扱について</vt:lpstr>
      <vt:lpstr>【中国】お伺い書</vt:lpstr>
      <vt:lpstr>前職記入欄</vt:lpstr>
      <vt:lpstr>子供情報記入欄</vt:lpstr>
      <vt:lpstr>直系家族情報記入欄</vt:lpstr>
      <vt:lpstr>直近12か月以内の渡航歴記入欄</vt:lpstr>
      <vt:lpstr>【中国】JTB　TC使用欄 </vt:lpstr>
      <vt:lpstr>【中国】JTB　VPT使用欄 </vt:lpstr>
      <vt:lpstr>マスタ</vt:lpstr>
      <vt:lpstr>州一覧</vt:lpstr>
      <vt:lpstr>地区名一覧</vt:lpstr>
      <vt:lpstr>'【中国】JTB　TC使用欄 '!Print_Area</vt:lpstr>
      <vt:lpstr>'【中国】JTB　VPT使用欄 '!Print_Area</vt:lpstr>
      <vt:lpstr>【中国】お伺い書!Print_Area</vt:lpstr>
      <vt:lpstr>子供情報記入欄!Print_Area</vt:lpstr>
      <vt:lpstr>前職記入欄!Print_Area</vt:lpstr>
      <vt:lpstr>直系家族情報記入欄!Print_Area</vt:lpstr>
      <vt:lpstr>【中国】お伺い書!Print_Titles</vt:lpstr>
      <vt:lpstr>子供情報記入欄!Print_Titles</vt:lpstr>
      <vt:lpstr>前職記入欄!Print_Titles</vt:lpstr>
      <vt:lpstr>直系家族情報記入欄!Print_Titles</vt:lpstr>
    </vt:vector>
  </TitlesOfParts>
  <Company>JTB-BTS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 Junko</dc:creator>
  <cp:lastModifiedBy>OMURA Aya (JTB-CWT)</cp:lastModifiedBy>
  <cp:lastPrinted>2025-02-28T03:55:38Z</cp:lastPrinted>
  <dcterms:created xsi:type="dcterms:W3CDTF">2024-07-02T04:17:51Z</dcterms:created>
  <dcterms:modified xsi:type="dcterms:W3CDTF">2025-04-16T00:36:33Z</dcterms:modified>
</cp:coreProperties>
</file>